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95" windowHeight="10350"/>
  </bookViews>
  <sheets>
    <sheet name="管理岗" sheetId="1" r:id="rId1"/>
    <sheet name="专职教师岗" sheetId="2" r:id="rId2"/>
    <sheet name="工勤技能岗" sheetId="3" r:id="rId3"/>
  </sheets>
  <calcPr calcId="125725"/>
</workbook>
</file>

<file path=xl/calcChain.xml><?xml version="1.0" encoding="utf-8"?>
<calcChain xmlns="http://schemas.openxmlformats.org/spreadsheetml/2006/main">
  <c r="N10" i="1"/>
  <c r="L10"/>
  <c r="O10" s="1"/>
  <c r="I10"/>
  <c r="J10" s="1"/>
  <c r="N9"/>
  <c r="L9"/>
  <c r="I9"/>
  <c r="J9" s="1"/>
  <c r="N8"/>
  <c r="L8"/>
  <c r="O8" s="1"/>
  <c r="I8"/>
  <c r="J8" s="1"/>
  <c r="N7"/>
  <c r="L7"/>
  <c r="I7"/>
  <c r="J7" s="1"/>
  <c r="N6"/>
  <c r="L6"/>
  <c r="O6" s="1"/>
  <c r="I6"/>
  <c r="J6" s="1"/>
  <c r="N7" i="3"/>
  <c r="L7"/>
  <c r="O7" s="1"/>
  <c r="I7"/>
  <c r="J7" s="1"/>
  <c r="P7" s="1"/>
  <c r="N6"/>
  <c r="L6"/>
  <c r="O6" s="1"/>
  <c r="I6"/>
  <c r="J6" s="1"/>
  <c r="N28" i="2"/>
  <c r="L28"/>
  <c r="O28" s="1"/>
  <c r="J28"/>
  <c r="I28"/>
  <c r="N27"/>
  <c r="L27"/>
  <c r="O27" s="1"/>
  <c r="I27"/>
  <c r="J27" s="1"/>
  <c r="N26"/>
  <c r="L26"/>
  <c r="O26" s="1"/>
  <c r="I26"/>
  <c r="J26" s="1"/>
  <c r="P26" s="1"/>
  <c r="N25"/>
  <c r="L25"/>
  <c r="O25" s="1"/>
  <c r="I25"/>
  <c r="J25" s="1"/>
  <c r="N24"/>
  <c r="L24"/>
  <c r="O24" s="1"/>
  <c r="I24"/>
  <c r="J24" s="1"/>
  <c r="P24" s="1"/>
  <c r="N23"/>
  <c r="L23"/>
  <c r="O23" s="1"/>
  <c r="I23"/>
  <c r="J23" s="1"/>
  <c r="N22"/>
  <c r="L22"/>
  <c r="O22" s="1"/>
  <c r="I22"/>
  <c r="J22" s="1"/>
  <c r="P22" s="1"/>
  <c r="N21"/>
  <c r="L21"/>
  <c r="O21" s="1"/>
  <c r="I21"/>
  <c r="J21" s="1"/>
  <c r="N20"/>
  <c r="L20"/>
  <c r="O20" s="1"/>
  <c r="I20"/>
  <c r="J20" s="1"/>
  <c r="P20" s="1"/>
  <c r="N19"/>
  <c r="L19"/>
  <c r="O19" s="1"/>
  <c r="I19"/>
  <c r="J19" s="1"/>
  <c r="N18"/>
  <c r="L18"/>
  <c r="O18" s="1"/>
  <c r="I18"/>
  <c r="J18" s="1"/>
  <c r="P18" s="1"/>
  <c r="N17"/>
  <c r="L17"/>
  <c r="O17" s="1"/>
  <c r="I17"/>
  <c r="J17" s="1"/>
  <c r="N16"/>
  <c r="L16"/>
  <c r="O16" s="1"/>
  <c r="I16"/>
  <c r="J16" s="1"/>
  <c r="P16" s="1"/>
  <c r="N15"/>
  <c r="L15"/>
  <c r="O15" s="1"/>
  <c r="I15"/>
  <c r="J15" s="1"/>
  <c r="N14"/>
  <c r="L14"/>
  <c r="O14" s="1"/>
  <c r="I14"/>
  <c r="J14" s="1"/>
  <c r="P14" s="1"/>
  <c r="N13"/>
  <c r="L13"/>
  <c r="O13" s="1"/>
  <c r="I13"/>
  <c r="J13" s="1"/>
  <c r="N12"/>
  <c r="L12"/>
  <c r="O12" s="1"/>
  <c r="I12"/>
  <c r="J12" s="1"/>
  <c r="P12" s="1"/>
  <c r="O11"/>
  <c r="I11"/>
  <c r="J11" s="1"/>
  <c r="P11" s="1"/>
  <c r="N10"/>
  <c r="L10"/>
  <c r="O10" s="1"/>
  <c r="I10"/>
  <c r="J10" s="1"/>
  <c r="N9"/>
  <c r="L9"/>
  <c r="O9" s="1"/>
  <c r="I9"/>
  <c r="J9" s="1"/>
  <c r="P9" s="1"/>
  <c r="O8"/>
  <c r="I8"/>
  <c r="J8" s="1"/>
  <c r="P8" s="1"/>
  <c r="J7"/>
  <c r="P7" s="1"/>
  <c r="I7"/>
  <c r="N6"/>
  <c r="L6"/>
  <c r="O6" s="1"/>
  <c r="J6"/>
  <c r="I6"/>
  <c r="O11" i="1"/>
  <c r="L11"/>
  <c r="J11"/>
  <c r="P11" s="1"/>
  <c r="I11"/>
  <c r="P6" i="2" l="1"/>
  <c r="P10"/>
  <c r="P13"/>
  <c r="P15"/>
  <c r="P17"/>
  <c r="P19"/>
  <c r="P21"/>
  <c r="P23"/>
  <c r="P25"/>
  <c r="P27"/>
  <c r="P28"/>
  <c r="P6" i="3"/>
  <c r="P6" i="1"/>
  <c r="O7"/>
  <c r="P7" s="1"/>
  <c r="O9"/>
  <c r="P10"/>
  <c r="P9"/>
  <c r="P8"/>
</calcChain>
</file>

<file path=xl/sharedStrings.xml><?xml version="1.0" encoding="utf-8"?>
<sst xmlns="http://schemas.openxmlformats.org/spreadsheetml/2006/main" count="297" uniqueCount="141">
  <si>
    <t>2016年新疆供销学校公开招聘工作人员面试、试讲（专业技能测试）人员成绩汇总表</t>
  </si>
  <si>
    <t>岗位代码</t>
  </si>
  <si>
    <t>姓名</t>
  </si>
  <si>
    <t>抽签顺序号</t>
  </si>
  <si>
    <t>性别</t>
  </si>
  <si>
    <t>民族</t>
  </si>
  <si>
    <t>准考证</t>
  </si>
  <si>
    <r>
      <rPr>
        <b/>
        <sz val="11"/>
        <rFont val="宋体"/>
        <family val="3"/>
        <charset val="134"/>
      </rPr>
      <t>笔试（</t>
    </r>
    <r>
      <rPr>
        <b/>
        <sz val="11"/>
        <rFont val="Arial"/>
        <family val="2"/>
      </rPr>
      <t>50%</t>
    </r>
    <r>
      <rPr>
        <b/>
        <sz val="11"/>
        <rFont val="宋体"/>
        <family val="3"/>
        <charset val="134"/>
      </rPr>
      <t>）</t>
    </r>
  </si>
  <si>
    <t>面试成绩（50%）</t>
  </si>
  <si>
    <t>总成绩</t>
  </si>
  <si>
    <t>名次</t>
  </si>
  <si>
    <t>结构化面试（40%）</t>
  </si>
  <si>
    <r>
      <rPr>
        <b/>
        <sz val="11"/>
        <rFont val="宋体"/>
        <family val="3"/>
        <charset val="134"/>
      </rPr>
      <t>测试（</t>
    </r>
    <r>
      <rPr>
        <b/>
        <sz val="11"/>
        <rFont val="Arial"/>
        <family val="2"/>
      </rPr>
      <t>60%</t>
    </r>
    <r>
      <rPr>
        <b/>
        <sz val="11"/>
        <rFont val="宋体"/>
        <family val="3"/>
        <charset val="134"/>
      </rPr>
      <t>）</t>
    </r>
  </si>
  <si>
    <t>折合分数</t>
  </si>
  <si>
    <t>综合基础
知识分数</t>
  </si>
  <si>
    <t>写作</t>
  </si>
  <si>
    <t>笔试分数</t>
  </si>
  <si>
    <t>结构化面试分数</t>
  </si>
  <si>
    <t>结构化面试折合分数</t>
  </si>
  <si>
    <t>技能测试成绩</t>
  </si>
  <si>
    <t>测试折合分数</t>
  </si>
  <si>
    <t>1001</t>
  </si>
  <si>
    <t>马彬</t>
  </si>
  <si>
    <t>1</t>
  </si>
  <si>
    <t>男</t>
  </si>
  <si>
    <t>回族</t>
  </si>
  <si>
    <t>20162008006</t>
  </si>
  <si>
    <t xml:space="preserve"> 40 </t>
  </si>
  <si>
    <t>20</t>
  </si>
  <si>
    <t>缺考</t>
  </si>
  <si>
    <t>张雅梅</t>
  </si>
  <si>
    <t>2</t>
  </si>
  <si>
    <t>女</t>
  </si>
  <si>
    <t>汉族</t>
  </si>
  <si>
    <t>20162008009</t>
  </si>
  <si>
    <t xml:space="preserve"> 39 </t>
  </si>
  <si>
    <t>21</t>
  </si>
  <si>
    <t>王丹怡</t>
  </si>
  <si>
    <t>3</t>
  </si>
  <si>
    <t>20162008001</t>
  </si>
  <si>
    <t>24</t>
  </si>
  <si>
    <t>李京</t>
  </si>
  <si>
    <t>4</t>
  </si>
  <si>
    <t>20162009001</t>
  </si>
  <si>
    <t xml:space="preserve"> 46 </t>
  </si>
  <si>
    <t>22</t>
  </si>
  <si>
    <t>雷婷</t>
  </si>
  <si>
    <t>5</t>
  </si>
  <si>
    <t>20162010023</t>
  </si>
  <si>
    <t xml:space="preserve"> 38 </t>
  </si>
  <si>
    <t>黄露苗</t>
  </si>
  <si>
    <t>6</t>
  </si>
  <si>
    <t>20162008003</t>
  </si>
  <si>
    <r>
      <rPr>
        <b/>
        <sz val="11"/>
        <rFont val="宋体"/>
        <family val="3"/>
        <charset val="134"/>
      </rPr>
      <t>笔试（30</t>
    </r>
    <r>
      <rPr>
        <b/>
        <sz val="11"/>
        <rFont val="Arial"/>
        <family val="2"/>
      </rPr>
      <t>%</t>
    </r>
    <r>
      <rPr>
        <b/>
        <sz val="11"/>
        <rFont val="宋体"/>
        <family val="3"/>
        <charset val="134"/>
      </rPr>
      <t>）</t>
    </r>
  </si>
  <si>
    <t>面试成绩(70%)</t>
  </si>
  <si>
    <r>
      <rPr>
        <b/>
        <sz val="11"/>
        <rFont val="宋体"/>
        <family val="3"/>
        <charset val="134"/>
      </rPr>
      <t>试讲（</t>
    </r>
    <r>
      <rPr>
        <b/>
        <sz val="11"/>
        <rFont val="Arial"/>
        <family val="2"/>
      </rPr>
      <t>60%</t>
    </r>
    <r>
      <rPr>
        <b/>
        <sz val="11"/>
        <rFont val="宋体"/>
        <family val="3"/>
        <charset val="134"/>
      </rPr>
      <t>）</t>
    </r>
  </si>
  <si>
    <t>试讲成绩</t>
  </si>
  <si>
    <t>试讲折合分数</t>
  </si>
  <si>
    <t>1002</t>
  </si>
  <si>
    <t>王才德</t>
  </si>
  <si>
    <t>20162005014</t>
  </si>
  <si>
    <t xml:space="preserve"> 36 </t>
  </si>
  <si>
    <t>18</t>
  </si>
  <si>
    <t>刘迪</t>
  </si>
  <si>
    <t>20162011003</t>
  </si>
  <si>
    <t>16</t>
  </si>
  <si>
    <t>王玲</t>
  </si>
  <si>
    <t>20162009020</t>
  </si>
  <si>
    <t xml:space="preserve"> 32 </t>
  </si>
  <si>
    <t>1003</t>
  </si>
  <si>
    <t>刘芊妤</t>
  </si>
  <si>
    <t>20162010012</t>
  </si>
  <si>
    <t>25</t>
  </si>
  <si>
    <t>张胜男</t>
  </si>
  <si>
    <t>20162005010</t>
  </si>
  <si>
    <t xml:space="preserve"> 44 </t>
  </si>
  <si>
    <t>颜萍</t>
  </si>
  <si>
    <t>20162006013</t>
  </si>
  <si>
    <t xml:space="preserve"> 37 </t>
  </si>
  <si>
    <t>1004</t>
  </si>
  <si>
    <t>魏新</t>
  </si>
  <si>
    <t>满族</t>
  </si>
  <si>
    <t>20162005015</t>
  </si>
  <si>
    <t>席茜</t>
  </si>
  <si>
    <t>20162008019</t>
  </si>
  <si>
    <t>孙晓园</t>
  </si>
  <si>
    <t>20162008018</t>
  </si>
  <si>
    <t>23</t>
  </si>
  <si>
    <t>龚慧玲</t>
  </si>
  <si>
    <t>20162005013</t>
  </si>
  <si>
    <t>1005</t>
  </si>
  <si>
    <t>庞振华</t>
  </si>
  <si>
    <t>达斡尔族</t>
  </si>
  <si>
    <t>20162002002</t>
  </si>
  <si>
    <t>19</t>
  </si>
  <si>
    <t>董飞飞</t>
  </si>
  <si>
    <t>20162010007</t>
  </si>
  <si>
    <t xml:space="preserve"> 31 </t>
  </si>
  <si>
    <t>郭冬</t>
  </si>
  <si>
    <t>20162011021</t>
  </si>
  <si>
    <t xml:space="preserve"> 41 </t>
  </si>
  <si>
    <t>夏尔扎提·吐尔更</t>
  </si>
  <si>
    <t>维吾尔族</t>
  </si>
  <si>
    <t>20162010018</t>
  </si>
  <si>
    <t>骆悦</t>
  </si>
  <si>
    <t>20162008016</t>
  </si>
  <si>
    <t xml:space="preserve"> 26 </t>
  </si>
  <si>
    <t>1006</t>
  </si>
  <si>
    <t>孙倩</t>
  </si>
  <si>
    <t>20162004006</t>
  </si>
  <si>
    <t>高峰</t>
  </si>
  <si>
    <t>20162011022</t>
  </si>
  <si>
    <t>蒋莉莉</t>
  </si>
  <si>
    <t>20162010005</t>
  </si>
  <si>
    <t>李晓君</t>
  </si>
  <si>
    <t>20162006002</t>
  </si>
  <si>
    <t>15</t>
  </si>
  <si>
    <t>彭耿</t>
  </si>
  <si>
    <t>20162006022</t>
  </si>
  <si>
    <t xml:space="preserve"> 33 </t>
  </si>
  <si>
    <t>1007</t>
  </si>
  <si>
    <t>彭明川</t>
  </si>
  <si>
    <t>20162006021</t>
  </si>
  <si>
    <t xml:space="preserve"> 35 </t>
  </si>
  <si>
    <t>经帅</t>
  </si>
  <si>
    <t>20162004016</t>
  </si>
  <si>
    <t xml:space="preserve"> 27 </t>
  </si>
  <si>
    <t>申江柯</t>
  </si>
  <si>
    <t>20162002024</t>
  </si>
  <si>
    <t>2016年新疆供销学校公开招聘工作人员面试、试讲（专业技能测试）人员名单</t>
  </si>
  <si>
    <r>
      <rPr>
        <b/>
        <sz val="11"/>
        <rFont val="宋体"/>
        <family val="3"/>
        <charset val="134"/>
      </rPr>
      <t>笔试（</t>
    </r>
    <r>
      <rPr>
        <b/>
        <sz val="11"/>
        <rFont val="Arial"/>
        <family val="2"/>
      </rPr>
      <t>40%</t>
    </r>
    <r>
      <rPr>
        <b/>
        <sz val="11"/>
        <rFont val="宋体"/>
        <family val="3"/>
        <charset val="134"/>
      </rPr>
      <t>）</t>
    </r>
  </si>
  <si>
    <t>面试成绩（60%）</t>
  </si>
  <si>
    <t>结构化面试（30%）</t>
  </si>
  <si>
    <r>
      <rPr>
        <b/>
        <sz val="11"/>
        <rFont val="宋体"/>
        <family val="3"/>
        <charset val="134"/>
      </rPr>
      <t>测试（7</t>
    </r>
    <r>
      <rPr>
        <b/>
        <sz val="11"/>
        <rFont val="Arial"/>
        <family val="2"/>
      </rPr>
      <t>0%</t>
    </r>
    <r>
      <rPr>
        <b/>
        <sz val="11"/>
        <rFont val="宋体"/>
        <family val="3"/>
        <charset val="134"/>
      </rPr>
      <t>）</t>
    </r>
  </si>
  <si>
    <t>马存富</t>
  </si>
  <si>
    <t>20162005007</t>
  </si>
  <si>
    <t xml:space="preserve"> 23 </t>
  </si>
  <si>
    <t>17</t>
  </si>
  <si>
    <t>向磊</t>
  </si>
  <si>
    <t>20162002011</t>
  </si>
  <si>
    <t xml:space="preserve"> 21 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</si>
</sst>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2">
    <font>
      <sz val="11"/>
      <color theme="1"/>
      <name val="宋体"/>
      <charset val="134"/>
      <scheme val="minor"/>
    </font>
    <font>
      <sz val="10"/>
      <color indexed="10"/>
      <name val="Arial"/>
      <family val="2"/>
    </font>
    <font>
      <b/>
      <sz val="18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Arial"/>
      <family val="2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49" fontId="3" fillId="0" borderId="3" xfId="0" applyNumberFormat="1" applyFont="1" applyFill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>
      <selection activeCell="S5" sqref="S5"/>
    </sheetView>
  </sheetViews>
  <sheetFormatPr defaultColWidth="9" defaultRowHeight="13.5"/>
  <cols>
    <col min="2" max="2" width="8.625" customWidth="1"/>
    <col min="3" max="3" width="7.875" customWidth="1"/>
    <col min="6" max="6" width="13.125" customWidth="1"/>
    <col min="7" max="7" width="0.125" hidden="1" customWidth="1"/>
    <col min="8" max="8" width="9" hidden="1" customWidth="1"/>
    <col min="14" max="14" width="8.5" customWidth="1"/>
  </cols>
  <sheetData>
    <row r="1" spans="1:17" ht="21.7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1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8.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18"/>
      <c r="H3" s="18"/>
      <c r="I3" s="29" t="s">
        <v>7</v>
      </c>
      <c r="J3" s="29"/>
      <c r="K3" s="29" t="s">
        <v>8</v>
      </c>
      <c r="L3" s="29"/>
      <c r="M3" s="29"/>
      <c r="N3" s="29"/>
      <c r="O3" s="29"/>
      <c r="P3" s="28" t="s">
        <v>9</v>
      </c>
      <c r="Q3" s="28" t="s">
        <v>10</v>
      </c>
    </row>
    <row r="4" spans="1:17" ht="28.5" customHeight="1">
      <c r="A4" s="27"/>
      <c r="B4" s="27"/>
      <c r="C4" s="27"/>
      <c r="D4" s="27"/>
      <c r="E4" s="27"/>
      <c r="F4" s="27"/>
      <c r="G4" s="18"/>
      <c r="H4" s="18"/>
      <c r="I4" s="29"/>
      <c r="J4" s="29"/>
      <c r="K4" s="29" t="s">
        <v>11</v>
      </c>
      <c r="L4" s="29"/>
      <c r="M4" s="29" t="s">
        <v>12</v>
      </c>
      <c r="N4" s="32"/>
      <c r="O4" s="29" t="s">
        <v>13</v>
      </c>
      <c r="P4" s="28"/>
      <c r="Q4" s="28"/>
    </row>
    <row r="5" spans="1:17" s="2" customFormat="1" ht="28.5" customHeight="1">
      <c r="A5" s="27"/>
      <c r="B5" s="27"/>
      <c r="C5" s="27"/>
      <c r="D5" s="27"/>
      <c r="E5" s="27"/>
      <c r="F5" s="27"/>
      <c r="G5" s="3" t="s">
        <v>14</v>
      </c>
      <c r="H5" s="4" t="s">
        <v>15</v>
      </c>
      <c r="I5" s="6" t="s">
        <v>16</v>
      </c>
      <c r="J5" s="6" t="s">
        <v>13</v>
      </c>
      <c r="K5" s="6" t="s">
        <v>17</v>
      </c>
      <c r="L5" s="6" t="s">
        <v>18</v>
      </c>
      <c r="M5" s="6" t="s">
        <v>19</v>
      </c>
      <c r="N5" s="6" t="s">
        <v>20</v>
      </c>
      <c r="O5" s="29"/>
      <c r="P5" s="28"/>
      <c r="Q5" s="28"/>
    </row>
    <row r="6" spans="1:17" s="2" customFormat="1" ht="28.5" customHeight="1">
      <c r="A6" s="26" t="s">
        <v>21</v>
      </c>
      <c r="B6" s="5" t="s">
        <v>41</v>
      </c>
      <c r="C6" s="5" t="s">
        <v>42</v>
      </c>
      <c r="D6" s="5" t="s">
        <v>32</v>
      </c>
      <c r="E6" s="5" t="s">
        <v>33</v>
      </c>
      <c r="F6" s="5" t="s">
        <v>43</v>
      </c>
      <c r="G6" s="5" t="s">
        <v>44</v>
      </c>
      <c r="H6" s="5" t="s">
        <v>45</v>
      </c>
      <c r="I6" s="5">
        <f t="shared" ref="I6:I10" si="0">G6+H6</f>
        <v>68</v>
      </c>
      <c r="J6" s="8">
        <f t="shared" ref="J6:J10" si="1">I6*0.5</f>
        <v>34</v>
      </c>
      <c r="K6" s="18">
        <v>78</v>
      </c>
      <c r="L6" s="19">
        <f t="shared" ref="L6:L10" si="2">K6*0.4</f>
        <v>31.200000000000003</v>
      </c>
      <c r="M6" s="18">
        <v>83</v>
      </c>
      <c r="N6" s="19">
        <f t="shared" ref="N6:N10" si="3">M6*0.6</f>
        <v>49.8</v>
      </c>
      <c r="O6" s="19">
        <f t="shared" ref="O6:O10" si="4">(L6+N6)*0.5</f>
        <v>40.5</v>
      </c>
      <c r="P6" s="20">
        <f t="shared" ref="P6:P10" si="5">J6+O6</f>
        <v>74.5</v>
      </c>
      <c r="Q6" s="18">
        <v>1</v>
      </c>
    </row>
    <row r="7" spans="1:17" s="2" customFormat="1" ht="28.5" customHeight="1">
      <c r="A7" s="26"/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>
        <f t="shared" si="0"/>
        <v>60</v>
      </c>
      <c r="J7" s="8">
        <f t="shared" si="1"/>
        <v>30</v>
      </c>
      <c r="K7" s="18">
        <v>84.44</v>
      </c>
      <c r="L7" s="19">
        <f t="shared" si="2"/>
        <v>33.776000000000003</v>
      </c>
      <c r="M7" s="18">
        <v>86</v>
      </c>
      <c r="N7" s="19">
        <f t="shared" si="3"/>
        <v>51.6</v>
      </c>
      <c r="O7" s="19">
        <f t="shared" si="4"/>
        <v>42.688000000000002</v>
      </c>
      <c r="P7" s="20">
        <f t="shared" si="5"/>
        <v>72.688000000000002</v>
      </c>
      <c r="Q7" s="18">
        <v>2</v>
      </c>
    </row>
    <row r="8" spans="1:17" s="2" customFormat="1" ht="28.5" customHeight="1">
      <c r="A8" s="26"/>
      <c r="B8" s="5" t="s">
        <v>46</v>
      </c>
      <c r="C8" s="5" t="s">
        <v>47</v>
      </c>
      <c r="D8" s="5" t="s">
        <v>32</v>
      </c>
      <c r="E8" s="5" t="s">
        <v>33</v>
      </c>
      <c r="F8" s="5" t="s">
        <v>48</v>
      </c>
      <c r="G8" s="5" t="s">
        <v>49</v>
      </c>
      <c r="H8" s="5" t="s">
        <v>40</v>
      </c>
      <c r="I8" s="5">
        <f t="shared" si="0"/>
        <v>62</v>
      </c>
      <c r="J8" s="8">
        <f t="shared" si="1"/>
        <v>31</v>
      </c>
      <c r="K8" s="18">
        <v>79.83</v>
      </c>
      <c r="L8" s="19">
        <f t="shared" si="2"/>
        <v>31.932000000000002</v>
      </c>
      <c r="M8" s="18">
        <v>82</v>
      </c>
      <c r="N8" s="19">
        <f t="shared" si="3"/>
        <v>49.199999999999996</v>
      </c>
      <c r="O8" s="19">
        <f t="shared" si="4"/>
        <v>40.566000000000003</v>
      </c>
      <c r="P8" s="20">
        <f t="shared" si="5"/>
        <v>71.566000000000003</v>
      </c>
      <c r="Q8" s="18">
        <v>3</v>
      </c>
    </row>
    <row r="9" spans="1:17" s="12" customFormat="1" ht="28.5" customHeight="1">
      <c r="A9" s="26"/>
      <c r="B9" s="5" t="s">
        <v>50</v>
      </c>
      <c r="C9" s="5" t="s">
        <v>51</v>
      </c>
      <c r="D9" s="5" t="s">
        <v>32</v>
      </c>
      <c r="E9" s="5" t="s">
        <v>33</v>
      </c>
      <c r="F9" s="5" t="s">
        <v>52</v>
      </c>
      <c r="G9" s="5" t="s">
        <v>27</v>
      </c>
      <c r="H9" s="5" t="s">
        <v>36</v>
      </c>
      <c r="I9" s="5">
        <f t="shared" si="0"/>
        <v>61</v>
      </c>
      <c r="J9" s="8">
        <f t="shared" si="1"/>
        <v>30.5</v>
      </c>
      <c r="K9" s="19">
        <v>75.78</v>
      </c>
      <c r="L9" s="19">
        <f t="shared" si="2"/>
        <v>30.312000000000001</v>
      </c>
      <c r="M9" s="19">
        <v>84</v>
      </c>
      <c r="N9" s="19">
        <f t="shared" si="3"/>
        <v>50.4</v>
      </c>
      <c r="O9" s="19">
        <f t="shared" si="4"/>
        <v>40.356000000000002</v>
      </c>
      <c r="P9" s="20">
        <f t="shared" si="5"/>
        <v>70.855999999999995</v>
      </c>
      <c r="Q9" s="19">
        <v>4</v>
      </c>
    </row>
    <row r="10" spans="1:17" s="2" customFormat="1" ht="28.5" customHeight="1">
      <c r="A10" s="26"/>
      <c r="B10" s="5" t="s">
        <v>37</v>
      </c>
      <c r="C10" s="5" t="s">
        <v>38</v>
      </c>
      <c r="D10" s="5" t="s">
        <v>32</v>
      </c>
      <c r="E10" s="5" t="s">
        <v>33</v>
      </c>
      <c r="F10" s="5" t="s">
        <v>39</v>
      </c>
      <c r="G10" s="5" t="s">
        <v>35</v>
      </c>
      <c r="H10" s="5" t="s">
        <v>40</v>
      </c>
      <c r="I10" s="5">
        <f t="shared" si="0"/>
        <v>63</v>
      </c>
      <c r="J10" s="8">
        <f t="shared" si="1"/>
        <v>31.5</v>
      </c>
      <c r="K10" s="18">
        <v>72.33</v>
      </c>
      <c r="L10" s="19">
        <f t="shared" si="2"/>
        <v>28.932000000000002</v>
      </c>
      <c r="M10" s="18">
        <v>80</v>
      </c>
      <c r="N10" s="19">
        <f t="shared" si="3"/>
        <v>48</v>
      </c>
      <c r="O10" s="19">
        <f t="shared" si="4"/>
        <v>38.466000000000001</v>
      </c>
      <c r="P10" s="20">
        <f t="shared" si="5"/>
        <v>69.966000000000008</v>
      </c>
      <c r="Q10" s="18">
        <v>5</v>
      </c>
    </row>
    <row r="11" spans="1:17" s="12" customFormat="1" ht="28.5" customHeight="1">
      <c r="A11" s="26"/>
      <c r="B11" s="5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5" t="s">
        <v>27</v>
      </c>
      <c r="H11" s="5" t="s">
        <v>28</v>
      </c>
      <c r="I11" s="5">
        <f t="shared" ref="I11" si="6">G11+H11</f>
        <v>60</v>
      </c>
      <c r="J11" s="8">
        <f t="shared" ref="J11" si="7">I11*0.5</f>
        <v>30</v>
      </c>
      <c r="K11" s="19">
        <v>67.89</v>
      </c>
      <c r="L11" s="19">
        <f t="shared" ref="L11" si="8">K11*0.4</f>
        <v>27.156000000000002</v>
      </c>
      <c r="M11" s="18" t="s">
        <v>29</v>
      </c>
      <c r="N11" s="19">
        <v>0</v>
      </c>
      <c r="O11" s="19">
        <f t="shared" ref="O11" si="9">(L11+N11)*0.5</f>
        <v>13.578000000000001</v>
      </c>
      <c r="P11" s="20">
        <f t="shared" ref="P11" si="10">J11+O11</f>
        <v>43.578000000000003</v>
      </c>
      <c r="Q11" s="19">
        <v>6</v>
      </c>
    </row>
  </sheetData>
  <mergeCells count="15">
    <mergeCell ref="P3:P5"/>
    <mergeCell ref="Q3:Q5"/>
    <mergeCell ref="I3:J4"/>
    <mergeCell ref="B1:Q2"/>
    <mergeCell ref="K3:O3"/>
    <mergeCell ref="K4:L4"/>
    <mergeCell ref="M4:N4"/>
    <mergeCell ref="E3:E5"/>
    <mergeCell ref="F3:F5"/>
    <mergeCell ref="O4:O5"/>
    <mergeCell ref="A6:A11"/>
    <mergeCell ref="A3:A5"/>
    <mergeCell ref="B3:B5"/>
    <mergeCell ref="C3:C5"/>
    <mergeCell ref="D3:D5"/>
  </mergeCells>
  <phoneticPr fontId="11" type="noConversion"/>
  <pageMargins left="0.51180555555555596" right="0.51180555555555596" top="0.74791666666666701" bottom="0.74791666666666701" header="0.31458333333333299" footer="0.31458333333333299"/>
  <pageSetup paperSize="9" scale="95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opLeftCell="A7" workbookViewId="0">
      <selection activeCell="R7" sqref="R1:R1048576"/>
    </sheetView>
  </sheetViews>
  <sheetFormatPr defaultColWidth="9" defaultRowHeight="13.5"/>
  <cols>
    <col min="2" max="2" width="10.5" customWidth="1"/>
    <col min="4" max="4" width="6.5" customWidth="1"/>
    <col min="5" max="5" width="6.875" customWidth="1"/>
    <col min="6" max="6" width="11.5" customWidth="1"/>
    <col min="7" max="8" width="6.25" hidden="1" customWidth="1"/>
    <col min="9" max="9" width="8" customWidth="1"/>
    <col min="10" max="10" width="8.625" customWidth="1"/>
    <col min="11" max="12" width="9.875" customWidth="1"/>
    <col min="13" max="14" width="9.75" customWidth="1"/>
    <col min="15" max="15" width="9.875" customWidth="1"/>
  </cols>
  <sheetData>
    <row r="1" spans="1:17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39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3" t="s">
        <v>14</v>
      </c>
      <c r="H3" s="21" t="s">
        <v>15</v>
      </c>
      <c r="I3" s="37" t="s">
        <v>53</v>
      </c>
      <c r="J3" s="37"/>
      <c r="K3" s="37" t="s">
        <v>54</v>
      </c>
      <c r="L3" s="37"/>
      <c r="M3" s="37"/>
      <c r="N3" s="37"/>
      <c r="O3" s="37"/>
      <c r="P3" s="36" t="s">
        <v>9</v>
      </c>
      <c r="Q3" s="28" t="s">
        <v>10</v>
      </c>
    </row>
    <row r="4" spans="1:17" ht="18" customHeight="1">
      <c r="A4" s="39"/>
      <c r="B4" s="27"/>
      <c r="C4" s="27"/>
      <c r="D4" s="27"/>
      <c r="E4" s="27"/>
      <c r="F4" s="27"/>
      <c r="G4" s="3"/>
      <c r="H4" s="21"/>
      <c r="I4" s="37"/>
      <c r="J4" s="37"/>
      <c r="K4" s="37" t="s">
        <v>11</v>
      </c>
      <c r="L4" s="37"/>
      <c r="M4" s="37" t="s">
        <v>55</v>
      </c>
      <c r="N4" s="38"/>
      <c r="O4" s="37" t="s">
        <v>13</v>
      </c>
      <c r="P4" s="36"/>
      <c r="Q4" s="28"/>
    </row>
    <row r="5" spans="1:17" ht="18" customHeight="1">
      <c r="A5" s="39"/>
      <c r="B5" s="27"/>
      <c r="C5" s="27"/>
      <c r="D5" s="27"/>
      <c r="E5" s="27"/>
      <c r="F5" s="27"/>
      <c r="G5" s="3"/>
      <c r="H5" s="21"/>
      <c r="I5" s="17" t="s">
        <v>16</v>
      </c>
      <c r="J5" s="17" t="s">
        <v>13</v>
      </c>
      <c r="K5" s="17" t="s">
        <v>17</v>
      </c>
      <c r="L5" s="17" t="s">
        <v>18</v>
      </c>
      <c r="M5" s="17" t="s">
        <v>56</v>
      </c>
      <c r="N5" s="17" t="s">
        <v>57</v>
      </c>
      <c r="O5" s="38"/>
      <c r="P5" s="36"/>
      <c r="Q5" s="28"/>
    </row>
    <row r="6" spans="1:17" s="11" customFormat="1" ht="18.75" customHeight="1">
      <c r="A6" s="33" t="s">
        <v>58</v>
      </c>
      <c r="B6" s="22" t="s">
        <v>59</v>
      </c>
      <c r="C6" s="22" t="s">
        <v>31</v>
      </c>
      <c r="D6" s="22" t="s">
        <v>24</v>
      </c>
      <c r="E6" s="22" t="s">
        <v>33</v>
      </c>
      <c r="F6" s="22" t="s">
        <v>60</v>
      </c>
      <c r="G6" s="22" t="s">
        <v>61</v>
      </c>
      <c r="H6" s="22" t="s">
        <v>62</v>
      </c>
      <c r="I6" s="22">
        <f>G6+H6</f>
        <v>54</v>
      </c>
      <c r="J6" s="24">
        <f>I6*0.3</f>
        <v>16.2</v>
      </c>
      <c r="K6" s="25">
        <v>79</v>
      </c>
      <c r="L6" s="23">
        <f>K6*0.4</f>
        <v>31.6</v>
      </c>
      <c r="M6" s="25">
        <v>83.43</v>
      </c>
      <c r="N6" s="23">
        <f>M6*0.6</f>
        <v>50.058</v>
      </c>
      <c r="O6" s="23">
        <f>(L6+N6)*0.7</f>
        <v>57.160599999999995</v>
      </c>
      <c r="P6" s="24">
        <f>J6+O6</f>
        <v>73.360599999999991</v>
      </c>
      <c r="Q6" s="25">
        <v>1</v>
      </c>
    </row>
    <row r="7" spans="1:17" s="1" customFormat="1" ht="18.75" customHeight="1">
      <c r="A7" s="33"/>
      <c r="B7" s="5" t="s">
        <v>63</v>
      </c>
      <c r="C7" s="5" t="s">
        <v>23</v>
      </c>
      <c r="D7" s="5" t="s">
        <v>32</v>
      </c>
      <c r="E7" s="5" t="s">
        <v>33</v>
      </c>
      <c r="F7" s="5" t="s">
        <v>64</v>
      </c>
      <c r="G7" s="5" t="s">
        <v>35</v>
      </c>
      <c r="H7" s="5" t="s">
        <v>65</v>
      </c>
      <c r="I7" s="5">
        <f t="shared" ref="I7:I28" si="0">G7+H7</f>
        <v>55</v>
      </c>
      <c r="J7" s="8">
        <f>I7*0.3</f>
        <v>16.5</v>
      </c>
      <c r="K7" s="9" t="s">
        <v>29</v>
      </c>
      <c r="L7" s="9">
        <v>0</v>
      </c>
      <c r="M7" s="9" t="s">
        <v>29</v>
      </c>
      <c r="N7" s="9">
        <v>0</v>
      </c>
      <c r="O7" s="9">
        <v>0</v>
      </c>
      <c r="P7" s="8">
        <f>J7+O7</f>
        <v>16.5</v>
      </c>
      <c r="Q7" s="9">
        <v>2</v>
      </c>
    </row>
    <row r="8" spans="1:17" s="12" customFormat="1" ht="18.75" customHeight="1">
      <c r="A8" s="34"/>
      <c r="B8" s="5" t="s">
        <v>66</v>
      </c>
      <c r="C8" s="5" t="s">
        <v>38</v>
      </c>
      <c r="D8" s="5" t="s">
        <v>32</v>
      </c>
      <c r="E8" s="5" t="s">
        <v>33</v>
      </c>
      <c r="F8" s="5" t="s">
        <v>67</v>
      </c>
      <c r="G8" s="5" t="s">
        <v>68</v>
      </c>
      <c r="H8" s="5" t="s">
        <v>28</v>
      </c>
      <c r="I8" s="5">
        <f t="shared" si="0"/>
        <v>52</v>
      </c>
      <c r="J8" s="8">
        <f t="shared" ref="J8:J28" si="1">I8*0.3</f>
        <v>15.6</v>
      </c>
      <c r="K8" s="9" t="s">
        <v>29</v>
      </c>
      <c r="L8" s="9">
        <v>0</v>
      </c>
      <c r="M8" s="9" t="s">
        <v>29</v>
      </c>
      <c r="N8" s="9">
        <v>0</v>
      </c>
      <c r="O8" s="9">
        <f t="shared" ref="O8:O28" si="2">(L8+N8)*0.7</f>
        <v>0</v>
      </c>
      <c r="P8" s="8">
        <f t="shared" ref="P8:P28" si="3">J8+O8</f>
        <v>15.6</v>
      </c>
      <c r="Q8" s="10">
        <v>3</v>
      </c>
    </row>
    <row r="9" spans="1:17" s="13" customFormat="1" ht="18.75" customHeight="1">
      <c r="A9" s="35" t="s">
        <v>69</v>
      </c>
      <c r="B9" s="5" t="s">
        <v>70</v>
      </c>
      <c r="C9" s="5" t="s">
        <v>23</v>
      </c>
      <c r="D9" s="5" t="s">
        <v>32</v>
      </c>
      <c r="E9" s="5" t="s">
        <v>33</v>
      </c>
      <c r="F9" s="5" t="s">
        <v>71</v>
      </c>
      <c r="G9" s="5" t="s">
        <v>27</v>
      </c>
      <c r="H9" s="5" t="s">
        <v>72</v>
      </c>
      <c r="I9" s="5">
        <f t="shared" si="0"/>
        <v>65</v>
      </c>
      <c r="J9" s="8">
        <f t="shared" si="1"/>
        <v>19.5</v>
      </c>
      <c r="K9" s="9">
        <v>87.39</v>
      </c>
      <c r="L9" s="9">
        <f t="shared" ref="L9:L28" si="4">K9*0.4</f>
        <v>34.956000000000003</v>
      </c>
      <c r="M9" s="9">
        <v>81.430000000000007</v>
      </c>
      <c r="N9" s="9">
        <f t="shared" ref="N9:N28" si="5">M9*0.6</f>
        <v>48.858000000000004</v>
      </c>
      <c r="O9" s="9">
        <f t="shared" si="2"/>
        <v>58.669800000000002</v>
      </c>
      <c r="P9" s="8">
        <f t="shared" si="3"/>
        <v>78.169800000000009</v>
      </c>
      <c r="Q9" s="9">
        <v>1</v>
      </c>
    </row>
    <row r="10" spans="1:17" s="13" customFormat="1" ht="18.75" customHeight="1">
      <c r="A10" s="33"/>
      <c r="B10" s="5" t="s">
        <v>73</v>
      </c>
      <c r="C10" s="5" t="s">
        <v>31</v>
      </c>
      <c r="D10" s="5" t="s">
        <v>32</v>
      </c>
      <c r="E10" s="5" t="s">
        <v>33</v>
      </c>
      <c r="F10" s="5" t="s">
        <v>74</v>
      </c>
      <c r="G10" s="5" t="s">
        <v>75</v>
      </c>
      <c r="H10" s="5" t="s">
        <v>62</v>
      </c>
      <c r="I10" s="5">
        <f t="shared" si="0"/>
        <v>62</v>
      </c>
      <c r="J10" s="8">
        <f t="shared" si="1"/>
        <v>18.599999999999998</v>
      </c>
      <c r="K10" s="9">
        <v>80.56</v>
      </c>
      <c r="L10" s="9">
        <f t="shared" si="4"/>
        <v>32.224000000000004</v>
      </c>
      <c r="M10" s="9">
        <v>84.57</v>
      </c>
      <c r="N10" s="9">
        <f t="shared" si="5"/>
        <v>50.741999999999997</v>
      </c>
      <c r="O10" s="9">
        <f t="shared" si="2"/>
        <v>58.0762</v>
      </c>
      <c r="P10" s="8">
        <f t="shared" si="3"/>
        <v>76.676199999999994</v>
      </c>
      <c r="Q10" s="9">
        <v>2</v>
      </c>
    </row>
    <row r="11" spans="1:17" s="14" customFormat="1" ht="18.75" customHeight="1">
      <c r="A11" s="34"/>
      <c r="B11" s="5" t="s">
        <v>76</v>
      </c>
      <c r="C11" s="5" t="s">
        <v>38</v>
      </c>
      <c r="D11" s="5" t="s">
        <v>32</v>
      </c>
      <c r="E11" s="5" t="s">
        <v>33</v>
      </c>
      <c r="F11" s="5" t="s">
        <v>77</v>
      </c>
      <c r="G11" s="5" t="s">
        <v>78</v>
      </c>
      <c r="H11" s="5" t="s">
        <v>62</v>
      </c>
      <c r="I11" s="5">
        <f t="shared" si="0"/>
        <v>55</v>
      </c>
      <c r="J11" s="8">
        <f t="shared" si="1"/>
        <v>16.5</v>
      </c>
      <c r="K11" s="9" t="s">
        <v>29</v>
      </c>
      <c r="L11" s="9">
        <v>0</v>
      </c>
      <c r="M11" s="9" t="s">
        <v>29</v>
      </c>
      <c r="N11" s="9">
        <v>0</v>
      </c>
      <c r="O11" s="9">
        <f t="shared" si="2"/>
        <v>0</v>
      </c>
      <c r="P11" s="8">
        <f t="shared" si="3"/>
        <v>16.5</v>
      </c>
      <c r="Q11" s="9">
        <v>3</v>
      </c>
    </row>
    <row r="12" spans="1:17" s="14" customFormat="1" ht="18.75" customHeight="1">
      <c r="A12" s="35" t="s">
        <v>79</v>
      </c>
      <c r="B12" s="5" t="s">
        <v>80</v>
      </c>
      <c r="C12" s="5" t="s">
        <v>23</v>
      </c>
      <c r="D12" s="5" t="s">
        <v>32</v>
      </c>
      <c r="E12" s="5" t="s">
        <v>81</v>
      </c>
      <c r="F12" s="5" t="s">
        <v>82</v>
      </c>
      <c r="G12" s="5" t="s">
        <v>27</v>
      </c>
      <c r="H12" s="5" t="s">
        <v>28</v>
      </c>
      <c r="I12" s="5">
        <f t="shared" si="0"/>
        <v>60</v>
      </c>
      <c r="J12" s="8">
        <f t="shared" si="1"/>
        <v>18</v>
      </c>
      <c r="K12" s="10">
        <v>79.89</v>
      </c>
      <c r="L12" s="9">
        <f t="shared" si="4"/>
        <v>31.956000000000003</v>
      </c>
      <c r="M12" s="10">
        <v>89.33</v>
      </c>
      <c r="N12" s="9">
        <f t="shared" si="5"/>
        <v>53.597999999999999</v>
      </c>
      <c r="O12" s="9">
        <f t="shared" si="2"/>
        <v>59.887799999999999</v>
      </c>
      <c r="P12" s="8">
        <f t="shared" si="3"/>
        <v>77.887799999999999</v>
      </c>
      <c r="Q12" s="10">
        <v>1</v>
      </c>
    </row>
    <row r="13" spans="1:17" s="2" customFormat="1" ht="18.75" customHeight="1">
      <c r="A13" s="33"/>
      <c r="B13" s="5" t="s">
        <v>83</v>
      </c>
      <c r="C13" s="5" t="s">
        <v>31</v>
      </c>
      <c r="D13" s="5" t="s">
        <v>32</v>
      </c>
      <c r="E13" s="5" t="s">
        <v>33</v>
      </c>
      <c r="F13" s="5" t="s">
        <v>84</v>
      </c>
      <c r="G13" s="5" t="s">
        <v>35</v>
      </c>
      <c r="H13" s="5" t="s">
        <v>72</v>
      </c>
      <c r="I13" s="5">
        <f t="shared" si="0"/>
        <v>64</v>
      </c>
      <c r="J13" s="8">
        <f t="shared" si="1"/>
        <v>19.2</v>
      </c>
      <c r="K13" s="10">
        <v>82.06</v>
      </c>
      <c r="L13" s="9">
        <f t="shared" si="4"/>
        <v>32.824000000000005</v>
      </c>
      <c r="M13" s="10">
        <v>83.33</v>
      </c>
      <c r="N13" s="9">
        <f t="shared" si="5"/>
        <v>49.997999999999998</v>
      </c>
      <c r="O13" s="9">
        <f t="shared" si="2"/>
        <v>57.9754</v>
      </c>
      <c r="P13" s="8">
        <f t="shared" si="3"/>
        <v>77.175399999999996</v>
      </c>
      <c r="Q13" s="10">
        <v>2</v>
      </c>
    </row>
    <row r="14" spans="1:17" s="1" customFormat="1" ht="18.75" customHeight="1">
      <c r="A14" s="33"/>
      <c r="B14" s="5" t="s">
        <v>85</v>
      </c>
      <c r="C14" s="5" t="s">
        <v>38</v>
      </c>
      <c r="D14" s="5" t="s">
        <v>32</v>
      </c>
      <c r="E14" s="5" t="s">
        <v>33</v>
      </c>
      <c r="F14" s="5" t="s">
        <v>86</v>
      </c>
      <c r="G14" s="5" t="s">
        <v>78</v>
      </c>
      <c r="H14" s="5" t="s">
        <v>87</v>
      </c>
      <c r="I14" s="5">
        <f t="shared" si="0"/>
        <v>60</v>
      </c>
      <c r="J14" s="8">
        <f t="shared" si="1"/>
        <v>18</v>
      </c>
      <c r="K14" s="9">
        <v>77</v>
      </c>
      <c r="L14" s="9">
        <f t="shared" si="4"/>
        <v>30.8</v>
      </c>
      <c r="M14" s="9">
        <v>84.67</v>
      </c>
      <c r="N14" s="9">
        <f t="shared" si="5"/>
        <v>50.802</v>
      </c>
      <c r="O14" s="9">
        <f t="shared" si="2"/>
        <v>57.121400000000001</v>
      </c>
      <c r="P14" s="8">
        <f t="shared" si="3"/>
        <v>75.121399999999994</v>
      </c>
      <c r="Q14" s="9">
        <v>3</v>
      </c>
    </row>
    <row r="15" spans="1:17" s="2" customFormat="1" ht="18.75" customHeight="1">
      <c r="A15" s="34"/>
      <c r="B15" s="5" t="s">
        <v>88</v>
      </c>
      <c r="C15" s="5" t="s">
        <v>42</v>
      </c>
      <c r="D15" s="5" t="s">
        <v>32</v>
      </c>
      <c r="E15" s="5" t="s">
        <v>33</v>
      </c>
      <c r="F15" s="5" t="s">
        <v>89</v>
      </c>
      <c r="G15" s="5" t="s">
        <v>78</v>
      </c>
      <c r="H15" s="5" t="s">
        <v>87</v>
      </c>
      <c r="I15" s="5">
        <f t="shared" si="0"/>
        <v>60</v>
      </c>
      <c r="J15" s="8">
        <f t="shared" si="1"/>
        <v>18</v>
      </c>
      <c r="K15" s="10">
        <v>79.33</v>
      </c>
      <c r="L15" s="9">
        <f t="shared" si="4"/>
        <v>31.731999999999999</v>
      </c>
      <c r="M15" s="10">
        <v>82.67</v>
      </c>
      <c r="N15" s="9">
        <f t="shared" si="5"/>
        <v>49.601999999999997</v>
      </c>
      <c r="O15" s="9">
        <f t="shared" si="2"/>
        <v>56.933799999999998</v>
      </c>
      <c r="P15" s="8">
        <f t="shared" si="3"/>
        <v>74.933799999999991</v>
      </c>
      <c r="Q15" s="10">
        <v>4</v>
      </c>
    </row>
    <row r="16" spans="1:17" s="2" customFormat="1" ht="18.75" customHeight="1">
      <c r="A16" s="35" t="s">
        <v>90</v>
      </c>
      <c r="B16" s="5" t="s">
        <v>91</v>
      </c>
      <c r="C16" s="5" t="s">
        <v>42</v>
      </c>
      <c r="D16" s="5" t="s">
        <v>24</v>
      </c>
      <c r="E16" s="5" t="s">
        <v>92</v>
      </c>
      <c r="F16" s="5" t="s">
        <v>93</v>
      </c>
      <c r="G16" s="5" t="s">
        <v>61</v>
      </c>
      <c r="H16" s="5" t="s">
        <v>94</v>
      </c>
      <c r="I16" s="5">
        <f t="shared" ref="I16:I19" si="6">G16+H16</f>
        <v>55</v>
      </c>
      <c r="J16" s="8">
        <f t="shared" ref="J16:J19" si="7">I16*0.3</f>
        <v>16.5</v>
      </c>
      <c r="K16" s="10">
        <v>81.709999999999994</v>
      </c>
      <c r="L16" s="9">
        <f t="shared" ref="L16:L19" si="8">K16*0.4</f>
        <v>32.683999999999997</v>
      </c>
      <c r="M16" s="10">
        <v>84.29</v>
      </c>
      <c r="N16" s="9">
        <f t="shared" ref="N16:N19" si="9">M16*0.6</f>
        <v>50.574000000000005</v>
      </c>
      <c r="O16" s="9">
        <f t="shared" ref="O16:O19" si="10">(L16+N16)*0.7</f>
        <v>58.2806</v>
      </c>
      <c r="P16" s="8">
        <f t="shared" ref="P16:P19" si="11">J16+O16</f>
        <v>74.780599999999993</v>
      </c>
      <c r="Q16" s="10">
        <v>1</v>
      </c>
    </row>
    <row r="17" spans="1:17" s="2" customFormat="1" ht="18.75" customHeight="1">
      <c r="A17" s="33"/>
      <c r="B17" s="5" t="s">
        <v>95</v>
      </c>
      <c r="C17" s="5" t="s">
        <v>47</v>
      </c>
      <c r="D17" s="5" t="s">
        <v>32</v>
      </c>
      <c r="E17" s="5" t="s">
        <v>33</v>
      </c>
      <c r="F17" s="5" t="s">
        <v>96</v>
      </c>
      <c r="G17" s="5" t="s">
        <v>97</v>
      </c>
      <c r="H17" s="5" t="s">
        <v>87</v>
      </c>
      <c r="I17" s="5">
        <f t="shared" si="6"/>
        <v>54</v>
      </c>
      <c r="J17" s="8">
        <f t="shared" si="7"/>
        <v>16.2</v>
      </c>
      <c r="K17" s="10">
        <v>78.569999999999993</v>
      </c>
      <c r="L17" s="9">
        <f t="shared" si="8"/>
        <v>31.427999999999997</v>
      </c>
      <c r="M17" s="10">
        <v>84.14</v>
      </c>
      <c r="N17" s="9">
        <f t="shared" si="9"/>
        <v>50.484000000000002</v>
      </c>
      <c r="O17" s="9">
        <f t="shared" si="10"/>
        <v>57.3384</v>
      </c>
      <c r="P17" s="8">
        <f t="shared" si="11"/>
        <v>73.538399999999996</v>
      </c>
      <c r="Q17" s="10">
        <v>2</v>
      </c>
    </row>
    <row r="18" spans="1:17" s="2" customFormat="1" ht="18.75" customHeight="1">
      <c r="A18" s="33"/>
      <c r="B18" s="5" t="s">
        <v>98</v>
      </c>
      <c r="C18" s="5" t="s">
        <v>38</v>
      </c>
      <c r="D18" s="5" t="s">
        <v>32</v>
      </c>
      <c r="E18" s="5" t="s">
        <v>33</v>
      </c>
      <c r="F18" s="5" t="s">
        <v>99</v>
      </c>
      <c r="G18" s="5" t="s">
        <v>100</v>
      </c>
      <c r="H18" s="5" t="s">
        <v>62</v>
      </c>
      <c r="I18" s="5">
        <f t="shared" si="6"/>
        <v>59</v>
      </c>
      <c r="J18" s="8">
        <f t="shared" si="7"/>
        <v>17.7</v>
      </c>
      <c r="K18" s="10">
        <v>75.290000000000006</v>
      </c>
      <c r="L18" s="9">
        <f t="shared" si="8"/>
        <v>30.116000000000003</v>
      </c>
      <c r="M18" s="10">
        <v>81.569999999999993</v>
      </c>
      <c r="N18" s="9">
        <f t="shared" si="9"/>
        <v>48.941999999999993</v>
      </c>
      <c r="O18" s="9">
        <f t="shared" si="10"/>
        <v>55.340599999999995</v>
      </c>
      <c r="P18" s="8">
        <f t="shared" si="11"/>
        <v>73.040599999999998</v>
      </c>
      <c r="Q18" s="10">
        <v>3</v>
      </c>
    </row>
    <row r="19" spans="1:17" s="2" customFormat="1" ht="18.75" customHeight="1">
      <c r="A19" s="33"/>
      <c r="B19" s="16" t="s">
        <v>101</v>
      </c>
      <c r="C19" s="5" t="s">
        <v>31</v>
      </c>
      <c r="D19" s="5" t="s">
        <v>32</v>
      </c>
      <c r="E19" s="5" t="s">
        <v>102</v>
      </c>
      <c r="F19" s="5" t="s">
        <v>103</v>
      </c>
      <c r="G19" s="5" t="s">
        <v>61</v>
      </c>
      <c r="H19" s="5" t="s">
        <v>94</v>
      </c>
      <c r="I19" s="5">
        <f t="shared" si="6"/>
        <v>55</v>
      </c>
      <c r="J19" s="8">
        <f t="shared" si="7"/>
        <v>16.5</v>
      </c>
      <c r="K19" s="10">
        <v>79</v>
      </c>
      <c r="L19" s="9">
        <f t="shared" si="8"/>
        <v>31.6</v>
      </c>
      <c r="M19" s="10">
        <v>80.430000000000007</v>
      </c>
      <c r="N19" s="9">
        <f t="shared" si="9"/>
        <v>48.258000000000003</v>
      </c>
      <c r="O19" s="9">
        <f t="shared" si="10"/>
        <v>55.900599999999997</v>
      </c>
      <c r="P19" s="8">
        <f t="shared" si="11"/>
        <v>72.400599999999997</v>
      </c>
      <c r="Q19" s="10">
        <v>4</v>
      </c>
    </row>
    <row r="20" spans="1:17" s="12" customFormat="1" ht="18.75" customHeight="1">
      <c r="A20" s="34"/>
      <c r="B20" s="5" t="s">
        <v>104</v>
      </c>
      <c r="C20" s="5" t="s">
        <v>23</v>
      </c>
      <c r="D20" s="5" t="s">
        <v>32</v>
      </c>
      <c r="E20" s="5" t="s">
        <v>33</v>
      </c>
      <c r="F20" s="5" t="s">
        <v>105</v>
      </c>
      <c r="G20" s="5" t="s">
        <v>106</v>
      </c>
      <c r="H20" s="5" t="s">
        <v>87</v>
      </c>
      <c r="I20" s="5">
        <f t="shared" si="0"/>
        <v>49</v>
      </c>
      <c r="J20" s="8">
        <f t="shared" si="1"/>
        <v>14.7</v>
      </c>
      <c r="K20" s="10">
        <v>79.290000000000006</v>
      </c>
      <c r="L20" s="9">
        <f t="shared" si="4"/>
        <v>31.716000000000005</v>
      </c>
      <c r="M20" s="10">
        <v>80</v>
      </c>
      <c r="N20" s="9">
        <f t="shared" si="5"/>
        <v>48</v>
      </c>
      <c r="O20" s="9">
        <f t="shared" si="2"/>
        <v>55.801200000000001</v>
      </c>
      <c r="P20" s="8">
        <f t="shared" si="3"/>
        <v>70.501199999999997</v>
      </c>
      <c r="Q20" s="10">
        <v>5</v>
      </c>
    </row>
    <row r="21" spans="1:17" s="2" customFormat="1" ht="18.75" customHeight="1">
      <c r="A21" s="35" t="s">
        <v>107</v>
      </c>
      <c r="B21" s="5" t="s">
        <v>108</v>
      </c>
      <c r="C21" s="5" t="s">
        <v>23</v>
      </c>
      <c r="D21" s="5" t="s">
        <v>32</v>
      </c>
      <c r="E21" s="5" t="s">
        <v>33</v>
      </c>
      <c r="F21" s="5" t="s">
        <v>109</v>
      </c>
      <c r="G21" s="5" t="s">
        <v>78</v>
      </c>
      <c r="H21" s="5" t="s">
        <v>36</v>
      </c>
      <c r="I21" s="5">
        <f t="shared" si="0"/>
        <v>58</v>
      </c>
      <c r="J21" s="8">
        <f t="shared" si="1"/>
        <v>17.399999999999999</v>
      </c>
      <c r="K21" s="10">
        <v>87.14</v>
      </c>
      <c r="L21" s="9">
        <f t="shared" si="4"/>
        <v>34.856000000000002</v>
      </c>
      <c r="M21" s="10">
        <v>79.709999999999994</v>
      </c>
      <c r="N21" s="9">
        <f t="shared" si="5"/>
        <v>47.825999999999993</v>
      </c>
      <c r="O21" s="9">
        <f t="shared" si="2"/>
        <v>57.877399999999987</v>
      </c>
      <c r="P21" s="8">
        <f t="shared" si="3"/>
        <v>75.277399999999986</v>
      </c>
      <c r="Q21" s="10">
        <v>1</v>
      </c>
    </row>
    <row r="22" spans="1:17" s="12" customFormat="1" ht="18.75" customHeight="1">
      <c r="A22" s="33"/>
      <c r="B22" s="5" t="s">
        <v>110</v>
      </c>
      <c r="C22" s="5" t="s">
        <v>47</v>
      </c>
      <c r="D22" s="5" t="s">
        <v>24</v>
      </c>
      <c r="E22" s="5" t="s">
        <v>33</v>
      </c>
      <c r="F22" s="5" t="s">
        <v>111</v>
      </c>
      <c r="G22" s="5" t="s">
        <v>97</v>
      </c>
      <c r="H22" s="5" t="s">
        <v>28</v>
      </c>
      <c r="I22" s="5">
        <f t="shared" ref="I22:I23" si="12">G22+H22</f>
        <v>51</v>
      </c>
      <c r="J22" s="8">
        <f t="shared" ref="J22:J23" si="13">I22*0.3</f>
        <v>15.299999999999999</v>
      </c>
      <c r="K22" s="10">
        <v>77.14</v>
      </c>
      <c r="L22" s="9">
        <f t="shared" ref="L22:L23" si="14">K22*0.4</f>
        <v>30.856000000000002</v>
      </c>
      <c r="M22" s="10">
        <v>86.29</v>
      </c>
      <c r="N22" s="9">
        <f t="shared" ref="N22:N23" si="15">M22*0.6</f>
        <v>51.774000000000001</v>
      </c>
      <c r="O22" s="9">
        <f t="shared" ref="O22:O23" si="16">(L22+N22)*0.7</f>
        <v>57.840999999999994</v>
      </c>
      <c r="P22" s="8">
        <f t="shared" ref="P22:P23" si="17">J22+O22</f>
        <v>73.140999999999991</v>
      </c>
      <c r="Q22" s="10">
        <v>2</v>
      </c>
    </row>
    <row r="23" spans="1:17" s="12" customFormat="1" ht="18.75" customHeight="1">
      <c r="A23" s="33"/>
      <c r="B23" s="5" t="s">
        <v>112</v>
      </c>
      <c r="C23" s="5" t="s">
        <v>42</v>
      </c>
      <c r="D23" s="5" t="s">
        <v>32</v>
      </c>
      <c r="E23" s="5" t="s">
        <v>33</v>
      </c>
      <c r="F23" s="5" t="s">
        <v>113</v>
      </c>
      <c r="G23" s="5" t="s">
        <v>35</v>
      </c>
      <c r="H23" s="5" t="s">
        <v>45</v>
      </c>
      <c r="I23" s="5">
        <f t="shared" si="12"/>
        <v>61</v>
      </c>
      <c r="J23" s="8">
        <f t="shared" si="13"/>
        <v>18.3</v>
      </c>
      <c r="K23" s="10">
        <v>73</v>
      </c>
      <c r="L23" s="9">
        <f t="shared" si="14"/>
        <v>29.200000000000003</v>
      </c>
      <c r="M23" s="10">
        <v>81.569999999999993</v>
      </c>
      <c r="N23" s="9">
        <f t="shared" si="15"/>
        <v>48.941999999999993</v>
      </c>
      <c r="O23" s="9">
        <f t="shared" si="16"/>
        <v>54.699399999999997</v>
      </c>
      <c r="P23" s="8">
        <f t="shared" si="17"/>
        <v>72.999399999999994</v>
      </c>
      <c r="Q23" s="10">
        <v>3</v>
      </c>
    </row>
    <row r="24" spans="1:17" s="2" customFormat="1" ht="18.75" customHeight="1">
      <c r="A24" s="33"/>
      <c r="B24" s="5" t="s">
        <v>114</v>
      </c>
      <c r="C24" s="5" t="s">
        <v>31</v>
      </c>
      <c r="D24" s="5" t="s">
        <v>32</v>
      </c>
      <c r="E24" s="5" t="s">
        <v>33</v>
      </c>
      <c r="F24" s="5" t="s">
        <v>115</v>
      </c>
      <c r="G24" s="5" t="s">
        <v>61</v>
      </c>
      <c r="H24" s="5" t="s">
        <v>116</v>
      </c>
      <c r="I24" s="5">
        <f t="shared" si="0"/>
        <v>51</v>
      </c>
      <c r="J24" s="8">
        <f t="shared" si="1"/>
        <v>15.299999999999999</v>
      </c>
      <c r="K24" s="10">
        <v>79.709999999999994</v>
      </c>
      <c r="L24" s="9">
        <f t="shared" si="4"/>
        <v>31.884</v>
      </c>
      <c r="M24" s="10">
        <v>83.71</v>
      </c>
      <c r="N24" s="9">
        <f t="shared" si="5"/>
        <v>50.225999999999992</v>
      </c>
      <c r="O24" s="9">
        <f t="shared" si="2"/>
        <v>57.476999999999983</v>
      </c>
      <c r="P24" s="8">
        <f t="shared" si="3"/>
        <v>72.776999999999987</v>
      </c>
      <c r="Q24" s="10">
        <v>4</v>
      </c>
    </row>
    <row r="25" spans="1:17" s="2" customFormat="1" ht="18.75" customHeight="1">
      <c r="A25" s="33"/>
      <c r="B25" s="5" t="s">
        <v>117</v>
      </c>
      <c r="C25" s="5" t="s">
        <v>38</v>
      </c>
      <c r="D25" s="5" t="s">
        <v>24</v>
      </c>
      <c r="E25" s="5" t="s">
        <v>33</v>
      </c>
      <c r="F25" s="5" t="s">
        <v>118</v>
      </c>
      <c r="G25" s="5" t="s">
        <v>119</v>
      </c>
      <c r="H25" s="5" t="s">
        <v>28</v>
      </c>
      <c r="I25" s="5">
        <f t="shared" si="0"/>
        <v>53</v>
      </c>
      <c r="J25" s="8">
        <f t="shared" si="1"/>
        <v>15.899999999999999</v>
      </c>
      <c r="K25" s="10">
        <v>76.569999999999993</v>
      </c>
      <c r="L25" s="9">
        <f t="shared" si="4"/>
        <v>30.628</v>
      </c>
      <c r="M25" s="10">
        <v>80.14</v>
      </c>
      <c r="N25" s="9">
        <f t="shared" si="5"/>
        <v>48.083999999999996</v>
      </c>
      <c r="O25" s="9">
        <f t="shared" si="2"/>
        <v>55.098399999999991</v>
      </c>
      <c r="P25" s="8">
        <f t="shared" si="3"/>
        <v>70.99839999999999</v>
      </c>
      <c r="Q25" s="10">
        <v>5</v>
      </c>
    </row>
    <row r="26" spans="1:17" s="12" customFormat="1" ht="18.75" customHeight="1">
      <c r="A26" s="35" t="s">
        <v>120</v>
      </c>
      <c r="B26" s="5" t="s">
        <v>121</v>
      </c>
      <c r="C26" s="5" t="s">
        <v>31</v>
      </c>
      <c r="D26" s="5" t="s">
        <v>24</v>
      </c>
      <c r="E26" s="5" t="s">
        <v>33</v>
      </c>
      <c r="F26" s="5" t="s">
        <v>122</v>
      </c>
      <c r="G26" s="5" t="s">
        <v>123</v>
      </c>
      <c r="H26" s="5" t="s">
        <v>28</v>
      </c>
      <c r="I26" s="5">
        <f t="shared" si="0"/>
        <v>55</v>
      </c>
      <c r="J26" s="8">
        <f t="shared" si="1"/>
        <v>16.5</v>
      </c>
      <c r="K26" s="10">
        <v>86.14</v>
      </c>
      <c r="L26" s="9">
        <f t="shared" si="4"/>
        <v>34.456000000000003</v>
      </c>
      <c r="M26" s="10">
        <v>91.33</v>
      </c>
      <c r="N26" s="9">
        <f t="shared" si="5"/>
        <v>54.797999999999995</v>
      </c>
      <c r="O26" s="9">
        <f t="shared" si="2"/>
        <v>62.477799999999988</v>
      </c>
      <c r="P26" s="8">
        <f t="shared" si="3"/>
        <v>78.977799999999988</v>
      </c>
      <c r="Q26" s="10">
        <v>1</v>
      </c>
    </row>
    <row r="27" spans="1:17" s="15" customFormat="1" ht="18.75" customHeight="1">
      <c r="A27" s="33"/>
      <c r="B27" s="5" t="s">
        <v>124</v>
      </c>
      <c r="C27" s="5" t="s">
        <v>23</v>
      </c>
      <c r="D27" s="5" t="s">
        <v>24</v>
      </c>
      <c r="E27" s="5" t="s">
        <v>33</v>
      </c>
      <c r="F27" s="5" t="s">
        <v>125</v>
      </c>
      <c r="G27" s="5" t="s">
        <v>126</v>
      </c>
      <c r="H27" s="5" t="s">
        <v>45</v>
      </c>
      <c r="I27" s="5">
        <f t="shared" si="0"/>
        <v>49</v>
      </c>
      <c r="J27" s="8">
        <f t="shared" si="1"/>
        <v>14.7</v>
      </c>
      <c r="K27" s="10">
        <v>82.29</v>
      </c>
      <c r="L27" s="9">
        <f t="shared" si="4"/>
        <v>32.916000000000004</v>
      </c>
      <c r="M27" s="10">
        <v>88.33</v>
      </c>
      <c r="N27" s="9">
        <f t="shared" si="5"/>
        <v>52.997999999999998</v>
      </c>
      <c r="O27" s="9">
        <f t="shared" si="2"/>
        <v>60.139799999999994</v>
      </c>
      <c r="P27" s="8">
        <f t="shared" si="3"/>
        <v>74.839799999999997</v>
      </c>
      <c r="Q27" s="10">
        <v>2</v>
      </c>
    </row>
    <row r="28" spans="1:17" s="12" customFormat="1" ht="18.75" customHeight="1">
      <c r="A28" s="34"/>
      <c r="B28" s="5" t="s">
        <v>127</v>
      </c>
      <c r="C28" s="5" t="s">
        <v>38</v>
      </c>
      <c r="D28" s="5" t="s">
        <v>32</v>
      </c>
      <c r="E28" s="5" t="s">
        <v>33</v>
      </c>
      <c r="F28" s="5" t="s">
        <v>128</v>
      </c>
      <c r="G28" s="5" t="s">
        <v>61</v>
      </c>
      <c r="H28" s="5" t="s">
        <v>94</v>
      </c>
      <c r="I28" s="5">
        <f t="shared" si="0"/>
        <v>55</v>
      </c>
      <c r="J28" s="8">
        <f t="shared" si="1"/>
        <v>16.5</v>
      </c>
      <c r="K28" s="10">
        <v>75.569999999999993</v>
      </c>
      <c r="L28" s="9">
        <f t="shared" si="4"/>
        <v>30.227999999999998</v>
      </c>
      <c r="M28" s="10">
        <v>83.67</v>
      </c>
      <c r="N28" s="9">
        <f t="shared" si="5"/>
        <v>50.201999999999998</v>
      </c>
      <c r="O28" s="9">
        <f t="shared" si="2"/>
        <v>56.300999999999988</v>
      </c>
      <c r="P28" s="8">
        <f t="shared" si="3"/>
        <v>72.800999999999988</v>
      </c>
      <c r="Q28" s="10">
        <v>3</v>
      </c>
    </row>
  </sheetData>
  <mergeCells count="20">
    <mergeCell ref="P3:P5"/>
    <mergeCell ref="Q3:Q5"/>
    <mergeCell ref="A1:Q2"/>
    <mergeCell ref="I3:J4"/>
    <mergeCell ref="K3:O3"/>
    <mergeCell ref="K4:L4"/>
    <mergeCell ref="M4:N4"/>
    <mergeCell ref="A3:A5"/>
    <mergeCell ref="F3:F5"/>
    <mergeCell ref="O4:O5"/>
    <mergeCell ref="A9:A11"/>
    <mergeCell ref="A12:A15"/>
    <mergeCell ref="A16:A20"/>
    <mergeCell ref="A21:A25"/>
    <mergeCell ref="A26:A28"/>
    <mergeCell ref="A6:A8"/>
    <mergeCell ref="B3:B5"/>
    <mergeCell ref="C3:C5"/>
    <mergeCell ref="D3:D5"/>
    <mergeCell ref="E3:E5"/>
  </mergeCells>
  <phoneticPr fontId="11" type="noConversion"/>
  <pageMargins left="0.51180555555555596" right="0.51180555555555596" top="0.35416666666666702" bottom="0.35416666666666702" header="0.31458333333333299" footer="0.31458333333333299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workbookViewId="0">
      <selection activeCell="R1" sqref="R1:R1048576"/>
    </sheetView>
  </sheetViews>
  <sheetFormatPr defaultColWidth="9" defaultRowHeight="13.5"/>
  <cols>
    <col min="1" max="1" width="6.875" customWidth="1"/>
    <col min="4" max="4" width="6.5" customWidth="1"/>
    <col min="6" max="6" width="11.375" customWidth="1"/>
    <col min="7" max="7" width="0.25" hidden="1" customWidth="1"/>
    <col min="8" max="8" width="9" hidden="1" customWidth="1"/>
    <col min="10" max="10" width="10.75" customWidth="1"/>
    <col min="14" max="14" width="8.5" customWidth="1"/>
    <col min="16" max="16" width="8.5" customWidth="1"/>
    <col min="17" max="17" width="10" customWidth="1"/>
  </cols>
  <sheetData>
    <row r="1" spans="1:17" ht="25.5" customHeight="1">
      <c r="A1" s="30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5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46"/>
    </row>
    <row r="3" spans="1:17" ht="20.25" customHeight="1">
      <c r="A3" s="47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3" t="s">
        <v>14</v>
      </c>
      <c r="H3" s="4" t="s">
        <v>15</v>
      </c>
      <c r="I3" s="29" t="s">
        <v>130</v>
      </c>
      <c r="J3" s="29"/>
      <c r="K3" s="29" t="s">
        <v>131</v>
      </c>
      <c r="L3" s="29"/>
      <c r="M3" s="29"/>
      <c r="N3" s="29"/>
      <c r="O3" s="29"/>
      <c r="P3" s="45" t="s">
        <v>9</v>
      </c>
      <c r="Q3" s="28" t="s">
        <v>10</v>
      </c>
    </row>
    <row r="4" spans="1:17" ht="20.25" customHeight="1">
      <c r="A4" s="48"/>
      <c r="B4" s="43"/>
      <c r="C4" s="43"/>
      <c r="D4" s="43"/>
      <c r="E4" s="43"/>
      <c r="F4" s="43"/>
      <c r="G4" s="3"/>
      <c r="H4" s="4"/>
      <c r="I4" s="29"/>
      <c r="J4" s="29"/>
      <c r="K4" s="29" t="s">
        <v>132</v>
      </c>
      <c r="L4" s="29"/>
      <c r="M4" s="29" t="s">
        <v>133</v>
      </c>
      <c r="N4" s="32"/>
      <c r="O4" s="29" t="s">
        <v>13</v>
      </c>
      <c r="P4" s="45"/>
      <c r="Q4" s="28"/>
    </row>
    <row r="5" spans="1:17" ht="20.25" customHeight="1">
      <c r="A5" s="49"/>
      <c r="B5" s="44"/>
      <c r="C5" s="44"/>
      <c r="D5" s="44"/>
      <c r="E5" s="44"/>
      <c r="F5" s="44"/>
      <c r="G5" s="3"/>
      <c r="H5" s="4"/>
      <c r="I5" s="6" t="s">
        <v>16</v>
      </c>
      <c r="J5" s="6" t="s">
        <v>13</v>
      </c>
      <c r="K5" s="6" t="s">
        <v>17</v>
      </c>
      <c r="L5" s="6" t="s">
        <v>18</v>
      </c>
      <c r="M5" s="7" t="s">
        <v>19</v>
      </c>
      <c r="N5" s="6" t="s">
        <v>20</v>
      </c>
      <c r="O5" s="32"/>
      <c r="P5" s="45"/>
      <c r="Q5" s="28"/>
    </row>
    <row r="6" spans="1:17" s="1" customFormat="1" ht="28.5" customHeight="1">
      <c r="A6" s="40">
        <v>1008</v>
      </c>
      <c r="B6" s="5" t="s">
        <v>134</v>
      </c>
      <c r="C6" s="5" t="s">
        <v>23</v>
      </c>
      <c r="D6" s="5" t="s">
        <v>24</v>
      </c>
      <c r="E6" s="5" t="s">
        <v>25</v>
      </c>
      <c r="F6" s="5" t="s">
        <v>135</v>
      </c>
      <c r="G6" s="5" t="s">
        <v>136</v>
      </c>
      <c r="H6" s="5" t="s">
        <v>137</v>
      </c>
      <c r="I6" s="5">
        <f>G6+H6</f>
        <v>40</v>
      </c>
      <c r="J6" s="8">
        <f>I6*0.4</f>
        <v>16</v>
      </c>
      <c r="K6" s="9">
        <v>80.430000000000007</v>
      </c>
      <c r="L6" s="9">
        <f>K6*0.3</f>
        <v>24.129000000000001</v>
      </c>
      <c r="M6" s="9">
        <v>91.25</v>
      </c>
      <c r="N6" s="9">
        <f>M6*0.7</f>
        <v>63.874999999999993</v>
      </c>
      <c r="O6" s="9">
        <f>(L6+N6)*0.6</f>
        <v>52.802399999999992</v>
      </c>
      <c r="P6" s="8">
        <f>J6+O6</f>
        <v>68.802399999999992</v>
      </c>
      <c r="Q6" s="9">
        <v>1</v>
      </c>
    </row>
    <row r="7" spans="1:17" s="2" customFormat="1" ht="28.5" customHeight="1">
      <c r="A7" s="41"/>
      <c r="B7" s="5" t="s">
        <v>138</v>
      </c>
      <c r="C7" s="5" t="s">
        <v>31</v>
      </c>
      <c r="D7" s="5" t="s">
        <v>24</v>
      </c>
      <c r="E7" s="5" t="s">
        <v>25</v>
      </c>
      <c r="F7" s="5" t="s">
        <v>139</v>
      </c>
      <c r="G7" s="5" t="s">
        <v>140</v>
      </c>
      <c r="H7" s="5" t="s">
        <v>137</v>
      </c>
      <c r="I7" s="5">
        <f>G7+H7</f>
        <v>38</v>
      </c>
      <c r="J7" s="8">
        <f>I7*0.4</f>
        <v>15.200000000000001</v>
      </c>
      <c r="K7" s="10">
        <v>74.14</v>
      </c>
      <c r="L7" s="9">
        <f>K7*0.3</f>
        <v>22.242000000000001</v>
      </c>
      <c r="M7" s="10">
        <v>58</v>
      </c>
      <c r="N7" s="9">
        <f>M7*0.7</f>
        <v>40.599999999999994</v>
      </c>
      <c r="O7" s="9">
        <f>(L7+N7)*0.6</f>
        <v>37.705199999999998</v>
      </c>
      <c r="P7" s="8">
        <f>J7+O7</f>
        <v>52.905200000000001</v>
      </c>
      <c r="Q7" s="10">
        <v>2</v>
      </c>
    </row>
  </sheetData>
  <mergeCells count="15">
    <mergeCell ref="P3:P5"/>
    <mergeCell ref="Q3:Q5"/>
    <mergeCell ref="A1:Q2"/>
    <mergeCell ref="I3:J4"/>
    <mergeCell ref="K3:O3"/>
    <mergeCell ref="K4:L4"/>
    <mergeCell ref="M4:N4"/>
    <mergeCell ref="A3:A5"/>
    <mergeCell ref="F3:F5"/>
    <mergeCell ref="O4:O5"/>
    <mergeCell ref="A6:A7"/>
    <mergeCell ref="B3:B5"/>
    <mergeCell ref="C3:C5"/>
    <mergeCell ref="D3:D5"/>
    <mergeCell ref="E3:E5"/>
  </mergeCells>
  <phoneticPr fontId="11" type="noConversion"/>
  <pageMargins left="0.51180555555555596" right="0.51180555555555596" top="0.74791666666666701" bottom="0.74791666666666701" header="0.31458333333333299" footer="0.31458333333333299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管理岗</vt:lpstr>
      <vt:lpstr>专职教师岗</vt:lpstr>
      <vt:lpstr>工勤技能岗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lyx</cp:lastModifiedBy>
  <cp:lastPrinted>2016-11-08T07:42:20Z</cp:lastPrinted>
  <dcterms:created xsi:type="dcterms:W3CDTF">2006-09-13T11:21:00Z</dcterms:created>
  <dcterms:modified xsi:type="dcterms:W3CDTF">2016-11-08T08:41:24Z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