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管理岗" sheetId="1" r:id="rId1"/>
    <sheet name="专职教师岗" sheetId="2" r:id="rId2"/>
    <sheet name="工勤技能岗" sheetId="3" r:id="rId3"/>
  </sheets>
  <definedNames/>
  <calcPr fullCalcOnLoad="1"/>
</workbook>
</file>

<file path=xl/sharedStrings.xml><?xml version="1.0" encoding="utf-8"?>
<sst xmlns="http://schemas.openxmlformats.org/spreadsheetml/2006/main" count="334" uniqueCount="135">
  <si>
    <t>2016年新疆供销学校公开招聘工作人员面试、试讲（专业技能测试）人员成绩汇总表</t>
  </si>
  <si>
    <t>岗位代码</t>
  </si>
  <si>
    <t>姓名</t>
  </si>
  <si>
    <t>抽签顺序号</t>
  </si>
  <si>
    <t>性别</t>
  </si>
  <si>
    <t>民族</t>
  </si>
  <si>
    <t>准考证</t>
  </si>
  <si>
    <r>
      <rPr>
        <b/>
        <sz val="11"/>
        <rFont val="宋体"/>
        <family val="0"/>
      </rPr>
      <t>笔试（</t>
    </r>
    <r>
      <rPr>
        <b/>
        <sz val="11"/>
        <rFont val="Arial"/>
        <family val="2"/>
      </rPr>
      <t>50%</t>
    </r>
    <r>
      <rPr>
        <b/>
        <sz val="11"/>
        <rFont val="宋体"/>
        <family val="0"/>
      </rPr>
      <t>）</t>
    </r>
  </si>
  <si>
    <t>面试成绩（50%）</t>
  </si>
  <si>
    <t>总成绩</t>
  </si>
  <si>
    <t>名次</t>
  </si>
  <si>
    <t>结构化面试（40%）</t>
  </si>
  <si>
    <t>折合分数</t>
  </si>
  <si>
    <t>综合基础
知识分数</t>
  </si>
  <si>
    <t>写作</t>
  </si>
  <si>
    <t>笔试分数</t>
  </si>
  <si>
    <t>结构化面试分数</t>
  </si>
  <si>
    <t>结构化面试折合分数</t>
  </si>
  <si>
    <t>1001</t>
  </si>
  <si>
    <t>1</t>
  </si>
  <si>
    <t>男</t>
  </si>
  <si>
    <t>回族</t>
  </si>
  <si>
    <t xml:space="preserve"> 40 </t>
  </si>
  <si>
    <t>20</t>
  </si>
  <si>
    <t>缺考</t>
  </si>
  <si>
    <t>张雅梅</t>
  </si>
  <si>
    <t>2</t>
  </si>
  <si>
    <t>女</t>
  </si>
  <si>
    <t>汉族</t>
  </si>
  <si>
    <t>20162008009</t>
  </si>
  <si>
    <t xml:space="preserve"> 39 </t>
  </si>
  <si>
    <t>21</t>
  </si>
  <si>
    <t>3</t>
  </si>
  <si>
    <t>李京</t>
  </si>
  <si>
    <t>4</t>
  </si>
  <si>
    <t>20162009001</t>
  </si>
  <si>
    <t xml:space="preserve"> 46 </t>
  </si>
  <si>
    <t>22</t>
  </si>
  <si>
    <t>5</t>
  </si>
  <si>
    <r>
      <rPr>
        <b/>
        <sz val="11"/>
        <rFont val="宋体"/>
        <family val="0"/>
      </rPr>
      <t>笔试（30</t>
    </r>
    <r>
      <rPr>
        <b/>
        <sz val="11"/>
        <rFont val="Arial"/>
        <family val="2"/>
      </rPr>
      <t>%</t>
    </r>
    <r>
      <rPr>
        <b/>
        <sz val="11"/>
        <rFont val="宋体"/>
        <family val="0"/>
      </rPr>
      <t>）</t>
    </r>
  </si>
  <si>
    <t>面试成绩(70%)</t>
  </si>
  <si>
    <r>
      <rPr>
        <b/>
        <sz val="11"/>
        <rFont val="宋体"/>
        <family val="0"/>
      </rPr>
      <t>试讲（</t>
    </r>
    <r>
      <rPr>
        <b/>
        <sz val="11"/>
        <rFont val="Arial"/>
        <family val="2"/>
      </rPr>
      <t>60%</t>
    </r>
    <r>
      <rPr>
        <b/>
        <sz val="11"/>
        <rFont val="宋体"/>
        <family val="0"/>
      </rPr>
      <t>）</t>
    </r>
  </si>
  <si>
    <t>试讲成绩</t>
  </si>
  <si>
    <t>试讲折合分数</t>
  </si>
  <si>
    <t>1002</t>
  </si>
  <si>
    <t>王才德</t>
  </si>
  <si>
    <t>20162005014</t>
  </si>
  <si>
    <t xml:space="preserve"> 36 </t>
  </si>
  <si>
    <t>18</t>
  </si>
  <si>
    <t>刘迪</t>
  </si>
  <si>
    <t>20162011003</t>
  </si>
  <si>
    <t>16</t>
  </si>
  <si>
    <t>王玲</t>
  </si>
  <si>
    <t>20162009020</t>
  </si>
  <si>
    <t xml:space="preserve"> 32 </t>
  </si>
  <si>
    <t>1003</t>
  </si>
  <si>
    <t>刘芊妤</t>
  </si>
  <si>
    <t>20162010012</t>
  </si>
  <si>
    <t>25</t>
  </si>
  <si>
    <t>张胜男</t>
  </si>
  <si>
    <t>20162005010</t>
  </si>
  <si>
    <t xml:space="preserve"> 44 </t>
  </si>
  <si>
    <t>颜萍</t>
  </si>
  <si>
    <t>20162006013</t>
  </si>
  <si>
    <t xml:space="preserve"> 37 </t>
  </si>
  <si>
    <t>1004</t>
  </si>
  <si>
    <t>魏新</t>
  </si>
  <si>
    <t>满族</t>
  </si>
  <si>
    <t>20162005015</t>
  </si>
  <si>
    <t>席茜</t>
  </si>
  <si>
    <t>20162008019</t>
  </si>
  <si>
    <t>孙晓园</t>
  </si>
  <si>
    <t>20162008018</t>
  </si>
  <si>
    <t>23</t>
  </si>
  <si>
    <t>龚慧玲</t>
  </si>
  <si>
    <t>20162005013</t>
  </si>
  <si>
    <t>1005</t>
  </si>
  <si>
    <t>庞振华</t>
  </si>
  <si>
    <t>达斡尔族</t>
  </si>
  <si>
    <t>20162002002</t>
  </si>
  <si>
    <t>19</t>
  </si>
  <si>
    <t>董飞飞</t>
  </si>
  <si>
    <t>20162010007</t>
  </si>
  <si>
    <t xml:space="preserve"> 31 </t>
  </si>
  <si>
    <t>郭冬</t>
  </si>
  <si>
    <t>20162011021</t>
  </si>
  <si>
    <t xml:space="preserve"> 41 </t>
  </si>
  <si>
    <t>夏尔扎提·吐尔更</t>
  </si>
  <si>
    <t>维吾尔族</t>
  </si>
  <si>
    <t>20162010018</t>
  </si>
  <si>
    <t>骆悦</t>
  </si>
  <si>
    <t>20162008016</t>
  </si>
  <si>
    <t xml:space="preserve"> 26 </t>
  </si>
  <si>
    <t>1006</t>
  </si>
  <si>
    <t>孙倩</t>
  </si>
  <si>
    <t>20162004006</t>
  </si>
  <si>
    <t>高峰</t>
  </si>
  <si>
    <t>20162011022</t>
  </si>
  <si>
    <t>蒋莉莉</t>
  </si>
  <si>
    <t>20162010005</t>
  </si>
  <si>
    <t>李晓君</t>
  </si>
  <si>
    <t>20162006002</t>
  </si>
  <si>
    <t>15</t>
  </si>
  <si>
    <t>彭耿</t>
  </si>
  <si>
    <t>20162006022</t>
  </si>
  <si>
    <t xml:space="preserve"> 33 </t>
  </si>
  <si>
    <t>1007</t>
  </si>
  <si>
    <t>彭明川</t>
  </si>
  <si>
    <t>20162006021</t>
  </si>
  <si>
    <t xml:space="preserve"> 35 </t>
  </si>
  <si>
    <t>经帅</t>
  </si>
  <si>
    <t>20162004016</t>
  </si>
  <si>
    <t xml:space="preserve"> 27 </t>
  </si>
  <si>
    <t>申江柯</t>
  </si>
  <si>
    <t>20162002024</t>
  </si>
  <si>
    <t>2016年新疆供销学校公开招聘工作人员面试、试讲（专业技能测试）人员名单</t>
  </si>
  <si>
    <r>
      <rPr>
        <b/>
        <sz val="11"/>
        <rFont val="宋体"/>
        <family val="0"/>
      </rPr>
      <t>笔试（</t>
    </r>
    <r>
      <rPr>
        <b/>
        <sz val="11"/>
        <rFont val="Arial"/>
        <family val="2"/>
      </rPr>
      <t>40%</t>
    </r>
    <r>
      <rPr>
        <b/>
        <sz val="11"/>
        <rFont val="宋体"/>
        <family val="0"/>
      </rPr>
      <t>）</t>
    </r>
  </si>
  <si>
    <t>面试成绩（60%）</t>
  </si>
  <si>
    <t>马存富</t>
  </si>
  <si>
    <t>20162005007</t>
  </si>
  <si>
    <t xml:space="preserve"> 23 </t>
  </si>
  <si>
    <t>17</t>
  </si>
  <si>
    <t>向磊</t>
  </si>
  <si>
    <t>20162002011</t>
  </si>
  <si>
    <t xml:space="preserve"> 21 </t>
  </si>
  <si>
    <t>备注</t>
  </si>
  <si>
    <t>进入体检</t>
  </si>
  <si>
    <t>年龄</t>
  </si>
  <si>
    <t>新疆供销学校体检人员名单</t>
  </si>
  <si>
    <t>25岁</t>
  </si>
  <si>
    <t>24岁</t>
  </si>
  <si>
    <t>29岁</t>
  </si>
  <si>
    <t>31岁</t>
  </si>
  <si>
    <t>28岁</t>
  </si>
  <si>
    <t>26岁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</si>
</sst>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tabSelected="1" zoomScalePageLayoutView="0" workbookViewId="0" topLeftCell="A1">
      <selection activeCell="W6" sqref="W6"/>
    </sheetView>
  </sheetViews>
  <sheetFormatPr defaultColWidth="9.00390625" defaultRowHeight="15"/>
  <cols>
    <col min="1" max="1" width="11.421875" style="0" customWidth="1"/>
    <col min="2" max="3" width="12.140625" style="0" customWidth="1"/>
    <col min="4" max="4" width="11.140625" style="0" customWidth="1"/>
    <col min="5" max="5" width="11.28125" style="0" hidden="1" customWidth="1"/>
    <col min="6" max="6" width="15.8515625" style="0" customWidth="1"/>
    <col min="7" max="15" width="9.28125" style="0" hidden="1" customWidth="1"/>
    <col min="16" max="16" width="10.7109375" style="0" customWidth="1"/>
    <col min="17" max="17" width="11.140625" style="0" customWidth="1"/>
    <col min="18" max="18" width="12.140625" style="0" customWidth="1"/>
  </cols>
  <sheetData>
    <row r="1" spans="1:18" ht="21.75" customHeight="1">
      <c r="A1" s="43" t="s">
        <v>128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21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31.5" customHeight="1">
      <c r="A3" s="34" t="s">
        <v>1</v>
      </c>
      <c r="B3" s="34" t="s">
        <v>2</v>
      </c>
      <c r="C3" s="34" t="s">
        <v>4</v>
      </c>
      <c r="D3" s="34" t="s">
        <v>5</v>
      </c>
      <c r="E3" s="34" t="s">
        <v>127</v>
      </c>
      <c r="F3" s="34" t="s">
        <v>6</v>
      </c>
      <c r="G3" s="32"/>
      <c r="H3" s="32"/>
      <c r="I3" s="42" t="s">
        <v>7</v>
      </c>
      <c r="J3" s="42"/>
      <c r="K3" s="42" t="s">
        <v>8</v>
      </c>
      <c r="L3" s="42"/>
      <c r="M3" s="42"/>
      <c r="N3" s="42"/>
      <c r="O3" s="42"/>
      <c r="P3" s="33" t="s">
        <v>9</v>
      </c>
      <c r="Q3" s="33" t="s">
        <v>10</v>
      </c>
      <c r="R3" s="31" t="s">
        <v>125</v>
      </c>
    </row>
    <row r="4" spans="1:18" s="2" customFormat="1" ht="31.5" customHeight="1">
      <c r="A4" s="45" t="s">
        <v>18</v>
      </c>
      <c r="B4" s="35" t="s">
        <v>33</v>
      </c>
      <c r="C4" s="35" t="s">
        <v>27</v>
      </c>
      <c r="D4" s="35" t="s">
        <v>28</v>
      </c>
      <c r="E4" s="35" t="s">
        <v>129</v>
      </c>
      <c r="F4" s="35" t="s">
        <v>35</v>
      </c>
      <c r="G4" s="35" t="s">
        <v>36</v>
      </c>
      <c r="H4" s="35" t="s">
        <v>37</v>
      </c>
      <c r="I4" s="35">
        <f>G4+H4</f>
        <v>68</v>
      </c>
      <c r="J4" s="6">
        <f>I4*0.5</f>
        <v>34</v>
      </c>
      <c r="K4" s="32">
        <v>78</v>
      </c>
      <c r="L4" s="17">
        <f>K4*0.4</f>
        <v>31.200000000000003</v>
      </c>
      <c r="M4" s="32">
        <v>83</v>
      </c>
      <c r="N4" s="17">
        <f>M4*0.6</f>
        <v>49.8</v>
      </c>
      <c r="O4" s="17">
        <f>(L4+N4)*0.5</f>
        <v>40.5</v>
      </c>
      <c r="P4" s="18">
        <f aca="true" t="shared" si="0" ref="P4:P14">J4+O4</f>
        <v>74.5</v>
      </c>
      <c r="Q4" s="32">
        <v>1</v>
      </c>
      <c r="R4" s="31" t="s">
        <v>126</v>
      </c>
    </row>
    <row r="5" spans="1:18" s="2" customFormat="1" ht="31.5" customHeight="1">
      <c r="A5" s="45"/>
      <c r="B5" s="35" t="s">
        <v>25</v>
      </c>
      <c r="C5" s="35" t="s">
        <v>27</v>
      </c>
      <c r="D5" s="35" t="s">
        <v>28</v>
      </c>
      <c r="E5" s="35" t="s">
        <v>130</v>
      </c>
      <c r="F5" s="35" t="s">
        <v>29</v>
      </c>
      <c r="G5" s="35" t="s">
        <v>30</v>
      </c>
      <c r="H5" s="35" t="s">
        <v>31</v>
      </c>
      <c r="I5" s="35">
        <f>G5+H5</f>
        <v>60</v>
      </c>
      <c r="J5" s="6">
        <f>I5*0.5</f>
        <v>30</v>
      </c>
      <c r="K5" s="32">
        <v>84.44</v>
      </c>
      <c r="L5" s="17">
        <f>K5*0.4</f>
        <v>33.776</v>
      </c>
      <c r="M5" s="32">
        <v>86</v>
      </c>
      <c r="N5" s="17">
        <f>M5*0.6</f>
        <v>51.6</v>
      </c>
      <c r="O5" s="17">
        <f>(L5+N5)*0.5</f>
        <v>42.688</v>
      </c>
      <c r="P5" s="18">
        <f t="shared" si="0"/>
        <v>72.688</v>
      </c>
      <c r="Q5" s="32">
        <v>2</v>
      </c>
      <c r="R5" s="31" t="s">
        <v>126</v>
      </c>
    </row>
    <row r="6" spans="1:18" s="9" customFormat="1" ht="31.5" customHeight="1">
      <c r="A6" s="32">
        <v>1002</v>
      </c>
      <c r="B6" s="35" t="s">
        <v>45</v>
      </c>
      <c r="C6" s="35" t="s">
        <v>20</v>
      </c>
      <c r="D6" s="35" t="s">
        <v>28</v>
      </c>
      <c r="E6" s="35" t="s">
        <v>131</v>
      </c>
      <c r="F6" s="35" t="s">
        <v>46</v>
      </c>
      <c r="G6" s="35" t="s">
        <v>47</v>
      </c>
      <c r="H6" s="35" t="s">
        <v>48</v>
      </c>
      <c r="I6" s="35">
        <f>G6+H6</f>
        <v>54</v>
      </c>
      <c r="J6" s="6">
        <f>I6*0.3</f>
        <v>16.2</v>
      </c>
      <c r="K6" s="8">
        <v>79</v>
      </c>
      <c r="L6" s="36">
        <f>K6*0.4</f>
        <v>31.6</v>
      </c>
      <c r="M6" s="8">
        <v>83.43</v>
      </c>
      <c r="N6" s="36">
        <f>M6*0.6</f>
        <v>50.058</v>
      </c>
      <c r="O6" s="36">
        <f>(L6+N6)*0.7</f>
        <v>57.160599999999995</v>
      </c>
      <c r="P6" s="6">
        <f t="shared" si="0"/>
        <v>73.36059999999999</v>
      </c>
      <c r="Q6" s="8">
        <v>1</v>
      </c>
      <c r="R6" s="31" t="s">
        <v>126</v>
      </c>
    </row>
    <row r="7" spans="1:24" s="11" customFormat="1" ht="31.5" customHeight="1">
      <c r="A7" s="32">
        <v>1003</v>
      </c>
      <c r="B7" s="35" t="s">
        <v>56</v>
      </c>
      <c r="C7" s="35" t="s">
        <v>27</v>
      </c>
      <c r="D7" s="35" t="s">
        <v>28</v>
      </c>
      <c r="E7" s="35" t="s">
        <v>131</v>
      </c>
      <c r="F7" s="35" t="s">
        <v>57</v>
      </c>
      <c r="G7" s="35" t="s">
        <v>22</v>
      </c>
      <c r="H7" s="35" t="s">
        <v>58</v>
      </c>
      <c r="I7" s="35">
        <f aca="true" t="shared" si="1" ref="I7:I13">G7+H7</f>
        <v>65</v>
      </c>
      <c r="J7" s="6">
        <f aca="true" t="shared" si="2" ref="J7:J13">I7*0.3</f>
        <v>19.5</v>
      </c>
      <c r="K7" s="36">
        <v>87.39</v>
      </c>
      <c r="L7" s="36">
        <f aca="true" t="shared" si="3" ref="L7:L13">K7*0.4</f>
        <v>34.956</v>
      </c>
      <c r="M7" s="36">
        <v>81.43</v>
      </c>
      <c r="N7" s="36">
        <f aca="true" t="shared" si="4" ref="N7:N13">M7*0.6</f>
        <v>48.858000000000004</v>
      </c>
      <c r="O7" s="36">
        <f aca="true" t="shared" si="5" ref="O7:O13">(L7+N7)*0.7</f>
        <v>58.6698</v>
      </c>
      <c r="P7" s="6">
        <f t="shared" si="0"/>
        <v>78.16980000000001</v>
      </c>
      <c r="Q7" s="36">
        <v>1</v>
      </c>
      <c r="R7" s="31" t="s">
        <v>126</v>
      </c>
      <c r="X7" s="9"/>
    </row>
    <row r="8" spans="1:24" s="12" customFormat="1" ht="31.5" customHeight="1">
      <c r="A8" s="32">
        <v>1004</v>
      </c>
      <c r="B8" s="35" t="s">
        <v>66</v>
      </c>
      <c r="C8" s="35" t="s">
        <v>27</v>
      </c>
      <c r="D8" s="35" t="s">
        <v>67</v>
      </c>
      <c r="E8" s="35" t="s">
        <v>131</v>
      </c>
      <c r="F8" s="35" t="s">
        <v>68</v>
      </c>
      <c r="G8" s="35" t="s">
        <v>22</v>
      </c>
      <c r="H8" s="35" t="s">
        <v>23</v>
      </c>
      <c r="I8" s="35">
        <f t="shared" si="1"/>
        <v>60</v>
      </c>
      <c r="J8" s="6">
        <f t="shared" si="2"/>
        <v>18</v>
      </c>
      <c r="K8" s="8">
        <v>79.89</v>
      </c>
      <c r="L8" s="36">
        <f t="shared" si="3"/>
        <v>31.956000000000003</v>
      </c>
      <c r="M8" s="8">
        <v>89.33</v>
      </c>
      <c r="N8" s="36">
        <f t="shared" si="4"/>
        <v>53.598</v>
      </c>
      <c r="O8" s="36">
        <f t="shared" si="5"/>
        <v>59.8878</v>
      </c>
      <c r="P8" s="6">
        <f t="shared" si="0"/>
        <v>77.8878</v>
      </c>
      <c r="Q8" s="8">
        <v>1</v>
      </c>
      <c r="R8" s="31" t="s">
        <v>126</v>
      </c>
      <c r="X8" s="9"/>
    </row>
    <row r="9" spans="1:18" s="2" customFormat="1" ht="31.5" customHeight="1">
      <c r="A9" s="40">
        <v>1005</v>
      </c>
      <c r="B9" s="35" t="s">
        <v>77</v>
      </c>
      <c r="C9" s="35" t="s">
        <v>20</v>
      </c>
      <c r="D9" s="35" t="s">
        <v>78</v>
      </c>
      <c r="E9" s="35" t="s">
        <v>132</v>
      </c>
      <c r="F9" s="35" t="s">
        <v>79</v>
      </c>
      <c r="G9" s="35" t="s">
        <v>47</v>
      </c>
      <c r="H9" s="35" t="s">
        <v>80</v>
      </c>
      <c r="I9" s="35">
        <f t="shared" si="1"/>
        <v>55</v>
      </c>
      <c r="J9" s="6">
        <f t="shared" si="2"/>
        <v>16.5</v>
      </c>
      <c r="K9" s="8">
        <v>81.71</v>
      </c>
      <c r="L9" s="36">
        <f t="shared" si="3"/>
        <v>32.684</v>
      </c>
      <c r="M9" s="8">
        <v>84.29</v>
      </c>
      <c r="N9" s="36">
        <f t="shared" si="4"/>
        <v>50.574000000000005</v>
      </c>
      <c r="O9" s="36">
        <f t="shared" si="5"/>
        <v>58.2806</v>
      </c>
      <c r="P9" s="6">
        <f t="shared" si="0"/>
        <v>74.78059999999999</v>
      </c>
      <c r="Q9" s="8">
        <v>1</v>
      </c>
      <c r="R9" s="31" t="s">
        <v>126</v>
      </c>
    </row>
    <row r="10" spans="1:18" s="2" customFormat="1" ht="31.5" customHeight="1">
      <c r="A10" s="41"/>
      <c r="B10" s="35" t="s">
        <v>81</v>
      </c>
      <c r="C10" s="35" t="s">
        <v>27</v>
      </c>
      <c r="D10" s="35" t="s">
        <v>28</v>
      </c>
      <c r="E10" s="35" t="s">
        <v>133</v>
      </c>
      <c r="F10" s="35" t="s">
        <v>82</v>
      </c>
      <c r="G10" s="35" t="s">
        <v>83</v>
      </c>
      <c r="H10" s="35" t="s">
        <v>73</v>
      </c>
      <c r="I10" s="35">
        <f t="shared" si="1"/>
        <v>54</v>
      </c>
      <c r="J10" s="6">
        <f t="shared" si="2"/>
        <v>16.2</v>
      </c>
      <c r="K10" s="8">
        <v>78.57</v>
      </c>
      <c r="L10" s="36">
        <f t="shared" si="3"/>
        <v>31.427999999999997</v>
      </c>
      <c r="M10" s="8">
        <v>84.14</v>
      </c>
      <c r="N10" s="36">
        <f t="shared" si="4"/>
        <v>50.484</v>
      </c>
      <c r="O10" s="36">
        <f t="shared" si="5"/>
        <v>57.3384</v>
      </c>
      <c r="P10" s="6">
        <f t="shared" si="0"/>
        <v>73.5384</v>
      </c>
      <c r="Q10" s="8">
        <v>2</v>
      </c>
      <c r="R10" s="31" t="s">
        <v>126</v>
      </c>
    </row>
    <row r="11" spans="1:18" s="2" customFormat="1" ht="31.5" customHeight="1">
      <c r="A11" s="40">
        <v>1006</v>
      </c>
      <c r="B11" s="35" t="s">
        <v>94</v>
      </c>
      <c r="C11" s="35" t="s">
        <v>27</v>
      </c>
      <c r="D11" s="35" t="s">
        <v>28</v>
      </c>
      <c r="E11" s="35" t="s">
        <v>134</v>
      </c>
      <c r="F11" s="35" t="s">
        <v>95</v>
      </c>
      <c r="G11" s="35" t="s">
        <v>64</v>
      </c>
      <c r="H11" s="35" t="s">
        <v>31</v>
      </c>
      <c r="I11" s="35">
        <f t="shared" si="1"/>
        <v>58</v>
      </c>
      <c r="J11" s="6">
        <f t="shared" si="2"/>
        <v>17.4</v>
      </c>
      <c r="K11" s="8">
        <v>87.14</v>
      </c>
      <c r="L11" s="36">
        <f t="shared" si="3"/>
        <v>34.856</v>
      </c>
      <c r="M11" s="8">
        <v>79.71</v>
      </c>
      <c r="N11" s="36">
        <f t="shared" si="4"/>
        <v>47.82599999999999</v>
      </c>
      <c r="O11" s="36">
        <f t="shared" si="5"/>
        <v>57.87739999999999</v>
      </c>
      <c r="P11" s="6">
        <f t="shared" si="0"/>
        <v>75.27739999999999</v>
      </c>
      <c r="Q11" s="8">
        <v>1</v>
      </c>
      <c r="R11" s="31" t="s">
        <v>126</v>
      </c>
    </row>
    <row r="12" spans="1:18" s="10" customFormat="1" ht="31.5" customHeight="1">
      <c r="A12" s="41"/>
      <c r="B12" s="35" t="s">
        <v>96</v>
      </c>
      <c r="C12" s="35" t="s">
        <v>20</v>
      </c>
      <c r="D12" s="35" t="s">
        <v>28</v>
      </c>
      <c r="E12" s="35" t="s">
        <v>133</v>
      </c>
      <c r="F12" s="35" t="s">
        <v>97</v>
      </c>
      <c r="G12" s="35" t="s">
        <v>83</v>
      </c>
      <c r="H12" s="35" t="s">
        <v>23</v>
      </c>
      <c r="I12" s="35">
        <f t="shared" si="1"/>
        <v>51</v>
      </c>
      <c r="J12" s="6">
        <f t="shared" si="2"/>
        <v>15.299999999999999</v>
      </c>
      <c r="K12" s="8">
        <v>77.14</v>
      </c>
      <c r="L12" s="36">
        <f t="shared" si="3"/>
        <v>30.856</v>
      </c>
      <c r="M12" s="8">
        <v>86.29</v>
      </c>
      <c r="N12" s="36">
        <f t="shared" si="4"/>
        <v>51.774</v>
      </c>
      <c r="O12" s="36">
        <f t="shared" si="5"/>
        <v>57.840999999999994</v>
      </c>
      <c r="P12" s="6">
        <f t="shared" si="0"/>
        <v>73.14099999999999</v>
      </c>
      <c r="Q12" s="8">
        <v>2</v>
      </c>
      <c r="R12" s="31" t="s">
        <v>126</v>
      </c>
    </row>
    <row r="13" spans="1:18" s="10" customFormat="1" ht="31.5" customHeight="1">
      <c r="A13" s="32">
        <v>1007</v>
      </c>
      <c r="B13" s="35" t="s">
        <v>107</v>
      </c>
      <c r="C13" s="35" t="s">
        <v>20</v>
      </c>
      <c r="D13" s="35" t="s">
        <v>28</v>
      </c>
      <c r="E13" s="35" t="s">
        <v>129</v>
      </c>
      <c r="F13" s="35" t="s">
        <v>108</v>
      </c>
      <c r="G13" s="35" t="s">
        <v>109</v>
      </c>
      <c r="H13" s="35" t="s">
        <v>23</v>
      </c>
      <c r="I13" s="35">
        <f t="shared" si="1"/>
        <v>55</v>
      </c>
      <c r="J13" s="6">
        <f t="shared" si="2"/>
        <v>16.5</v>
      </c>
      <c r="K13" s="8">
        <v>86.14</v>
      </c>
      <c r="L13" s="36">
        <f t="shared" si="3"/>
        <v>34.456</v>
      </c>
      <c r="M13" s="8">
        <v>91.33</v>
      </c>
      <c r="N13" s="36">
        <f t="shared" si="4"/>
        <v>54.797999999999995</v>
      </c>
      <c r="O13" s="36">
        <f t="shared" si="5"/>
        <v>62.47779999999999</v>
      </c>
      <c r="P13" s="6">
        <f t="shared" si="0"/>
        <v>78.97779999999999</v>
      </c>
      <c r="Q13" s="8">
        <v>1</v>
      </c>
      <c r="R13" s="31" t="s">
        <v>126</v>
      </c>
    </row>
    <row r="14" spans="1:18" s="1" customFormat="1" ht="31.5" customHeight="1">
      <c r="A14" s="32">
        <v>1008</v>
      </c>
      <c r="B14" s="35" t="s">
        <v>118</v>
      </c>
      <c r="C14" s="35" t="s">
        <v>20</v>
      </c>
      <c r="D14" s="35" t="s">
        <v>21</v>
      </c>
      <c r="E14" s="35" t="s">
        <v>129</v>
      </c>
      <c r="F14" s="35" t="s">
        <v>119</v>
      </c>
      <c r="G14" s="35" t="s">
        <v>120</v>
      </c>
      <c r="H14" s="35" t="s">
        <v>121</v>
      </c>
      <c r="I14" s="35">
        <f>G14+H14</f>
        <v>40</v>
      </c>
      <c r="J14" s="6">
        <f>I14*0.4</f>
        <v>16</v>
      </c>
      <c r="K14" s="36">
        <v>80.43</v>
      </c>
      <c r="L14" s="36">
        <f>K14*0.3</f>
        <v>24.129</v>
      </c>
      <c r="M14" s="36">
        <v>91.25</v>
      </c>
      <c r="N14" s="36">
        <f>M14*0.7</f>
        <v>63.87499999999999</v>
      </c>
      <c r="O14" s="36">
        <f>(L14+N14)*0.6</f>
        <v>52.80239999999999</v>
      </c>
      <c r="P14" s="6">
        <f t="shared" si="0"/>
        <v>68.80239999999999</v>
      </c>
      <c r="Q14" s="36">
        <v>1</v>
      </c>
      <c r="R14" s="31" t="s">
        <v>126</v>
      </c>
    </row>
  </sheetData>
  <sheetProtection/>
  <mergeCells count="6">
    <mergeCell ref="A11:A12"/>
    <mergeCell ref="I3:J3"/>
    <mergeCell ref="K3:O3"/>
    <mergeCell ref="A1:R2"/>
    <mergeCell ref="A4:A5"/>
    <mergeCell ref="A9:A10"/>
  </mergeCells>
  <printOptions/>
  <pageMargins left="0.511805555555556" right="0.511805555555556" top="0.747916666666667" bottom="0.747916666666667" header="0.314583333333333" footer="0.314583333333333"/>
  <pageSetup fitToHeight="1" fitToWidth="1" horizontalDpi="200" verticalDpi="2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7">
      <selection activeCell="B26" sqref="A26:IV26"/>
    </sheetView>
  </sheetViews>
  <sheetFormatPr defaultColWidth="9.00390625" defaultRowHeight="15"/>
  <cols>
    <col min="2" max="2" width="10.421875" style="0" customWidth="1"/>
    <col min="4" max="4" width="6.421875" style="0" customWidth="1"/>
    <col min="5" max="5" width="6.8515625" style="0" customWidth="1"/>
    <col min="6" max="6" width="11.421875" style="0" customWidth="1"/>
    <col min="7" max="8" width="6.28125" style="0" hidden="1" customWidth="1"/>
    <col min="9" max="9" width="8.00390625" style="0" customWidth="1"/>
    <col min="10" max="10" width="8.57421875" style="0" customWidth="1"/>
    <col min="11" max="12" width="9.8515625" style="0" customWidth="1"/>
    <col min="13" max="14" width="9.7109375" style="0" customWidth="1"/>
    <col min="15" max="15" width="9.8515625" style="0" customWidth="1"/>
  </cols>
  <sheetData>
    <row r="1" spans="1:17" ht="22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2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8" ht="18" customHeight="1">
      <c r="A3" s="52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53" t="s">
        <v>6</v>
      </c>
      <c r="G3" s="3" t="s">
        <v>13</v>
      </c>
      <c r="H3" s="19" t="s">
        <v>14</v>
      </c>
      <c r="I3" s="50" t="s">
        <v>39</v>
      </c>
      <c r="J3" s="50"/>
      <c r="K3" s="50" t="s">
        <v>40</v>
      </c>
      <c r="L3" s="50"/>
      <c r="M3" s="50"/>
      <c r="N3" s="50"/>
      <c r="O3" s="50"/>
      <c r="P3" s="48" t="s">
        <v>9</v>
      </c>
      <c r="Q3" s="49" t="s">
        <v>10</v>
      </c>
      <c r="R3" s="46" t="s">
        <v>125</v>
      </c>
    </row>
    <row r="4" spans="1:18" ht="18" customHeight="1">
      <c r="A4" s="52"/>
      <c r="B4" s="53"/>
      <c r="C4" s="53"/>
      <c r="D4" s="53"/>
      <c r="E4" s="53"/>
      <c r="F4" s="53"/>
      <c r="G4" s="3"/>
      <c r="H4" s="19"/>
      <c r="I4" s="50"/>
      <c r="J4" s="50"/>
      <c r="K4" s="50" t="s">
        <v>11</v>
      </c>
      <c r="L4" s="50"/>
      <c r="M4" s="50" t="s">
        <v>41</v>
      </c>
      <c r="N4" s="51"/>
      <c r="O4" s="50" t="s">
        <v>12</v>
      </c>
      <c r="P4" s="48"/>
      <c r="Q4" s="49"/>
      <c r="R4" s="47"/>
    </row>
    <row r="5" spans="1:18" ht="18" customHeight="1">
      <c r="A5" s="52"/>
      <c r="B5" s="53"/>
      <c r="C5" s="53"/>
      <c r="D5" s="53"/>
      <c r="E5" s="53"/>
      <c r="F5" s="53"/>
      <c r="G5" s="3"/>
      <c r="H5" s="19"/>
      <c r="I5" s="15" t="s">
        <v>15</v>
      </c>
      <c r="J5" s="15" t="s">
        <v>12</v>
      </c>
      <c r="K5" s="15" t="s">
        <v>16</v>
      </c>
      <c r="L5" s="15" t="s">
        <v>17</v>
      </c>
      <c r="M5" s="15" t="s">
        <v>42</v>
      </c>
      <c r="N5" s="15" t="s">
        <v>43</v>
      </c>
      <c r="O5" s="51"/>
      <c r="P5" s="48"/>
      <c r="Q5" s="49"/>
      <c r="R5" s="47"/>
    </row>
    <row r="6" spans="1:18" s="9" customFormat="1" ht="18.75" customHeight="1">
      <c r="A6" s="55" t="s">
        <v>44</v>
      </c>
      <c r="B6" s="20" t="s">
        <v>45</v>
      </c>
      <c r="C6" s="20" t="s">
        <v>26</v>
      </c>
      <c r="D6" s="20" t="s">
        <v>20</v>
      </c>
      <c r="E6" s="20" t="s">
        <v>28</v>
      </c>
      <c r="F6" s="20" t="s">
        <v>46</v>
      </c>
      <c r="G6" s="20" t="s">
        <v>47</v>
      </c>
      <c r="H6" s="20" t="s">
        <v>48</v>
      </c>
      <c r="I6" s="20">
        <f>G6+H6</f>
        <v>54</v>
      </c>
      <c r="J6" s="22">
        <f>I6*0.3</f>
        <v>16.2</v>
      </c>
      <c r="K6" s="23">
        <v>79</v>
      </c>
      <c r="L6" s="21">
        <f>K6*0.4</f>
        <v>31.6</v>
      </c>
      <c r="M6" s="23">
        <v>83.43</v>
      </c>
      <c r="N6" s="21">
        <f>M6*0.6</f>
        <v>50.058</v>
      </c>
      <c r="O6" s="21">
        <f>(L6+N6)*0.7</f>
        <v>57.1606</v>
      </c>
      <c r="P6" s="22">
        <f>J6+O6</f>
        <v>73.3606</v>
      </c>
      <c r="Q6" s="23">
        <v>1</v>
      </c>
      <c r="R6" s="30" t="s">
        <v>126</v>
      </c>
    </row>
    <row r="7" spans="1:18" s="1" customFormat="1" ht="18.75" customHeight="1">
      <c r="A7" s="55"/>
      <c r="B7" s="5" t="s">
        <v>49</v>
      </c>
      <c r="C7" s="5" t="s">
        <v>19</v>
      </c>
      <c r="D7" s="5" t="s">
        <v>27</v>
      </c>
      <c r="E7" s="5" t="s">
        <v>28</v>
      </c>
      <c r="F7" s="5" t="s">
        <v>50</v>
      </c>
      <c r="G7" s="5" t="s">
        <v>30</v>
      </c>
      <c r="H7" s="5" t="s">
        <v>51</v>
      </c>
      <c r="I7" s="5">
        <f aca="true" t="shared" si="0" ref="I7:I28">G7+H7</f>
        <v>55</v>
      </c>
      <c r="J7" s="6">
        <f>I7*0.3</f>
        <v>16.5</v>
      </c>
      <c r="K7" s="7" t="s">
        <v>24</v>
      </c>
      <c r="L7" s="7">
        <v>0</v>
      </c>
      <c r="M7" s="7" t="s">
        <v>24</v>
      </c>
      <c r="N7" s="7">
        <v>0</v>
      </c>
      <c r="O7" s="7">
        <v>0</v>
      </c>
      <c r="P7" s="6">
        <f>J7+O7</f>
        <v>16.5</v>
      </c>
      <c r="Q7" s="7">
        <v>2</v>
      </c>
      <c r="R7" s="24"/>
    </row>
    <row r="8" spans="1:18" s="10" customFormat="1" ht="18.75" customHeight="1">
      <c r="A8" s="56"/>
      <c r="B8" s="5" t="s">
        <v>52</v>
      </c>
      <c r="C8" s="5" t="s">
        <v>32</v>
      </c>
      <c r="D8" s="5" t="s">
        <v>27</v>
      </c>
      <c r="E8" s="5" t="s">
        <v>28</v>
      </c>
      <c r="F8" s="5" t="s">
        <v>53</v>
      </c>
      <c r="G8" s="5" t="s">
        <v>54</v>
      </c>
      <c r="H8" s="5" t="s">
        <v>23</v>
      </c>
      <c r="I8" s="5">
        <f t="shared" si="0"/>
        <v>52</v>
      </c>
      <c r="J8" s="6">
        <f aca="true" t="shared" si="1" ref="J8:J28">I8*0.3</f>
        <v>15.6</v>
      </c>
      <c r="K8" s="7" t="s">
        <v>24</v>
      </c>
      <c r="L8" s="7">
        <v>0</v>
      </c>
      <c r="M8" s="7" t="s">
        <v>24</v>
      </c>
      <c r="N8" s="7">
        <v>0</v>
      </c>
      <c r="O8" s="7">
        <f aca="true" t="shared" si="2" ref="O8:O28">(L8+N8)*0.7</f>
        <v>0</v>
      </c>
      <c r="P8" s="6">
        <f aca="true" t="shared" si="3" ref="P8:P28">J8+O8</f>
        <v>15.6</v>
      </c>
      <c r="Q8" s="8">
        <v>3</v>
      </c>
      <c r="R8" s="25"/>
    </row>
    <row r="9" spans="1:18" s="11" customFormat="1" ht="18.75" customHeight="1">
      <c r="A9" s="54" t="s">
        <v>55</v>
      </c>
      <c r="B9" s="5" t="s">
        <v>56</v>
      </c>
      <c r="C9" s="5" t="s">
        <v>19</v>
      </c>
      <c r="D9" s="5" t="s">
        <v>27</v>
      </c>
      <c r="E9" s="5" t="s">
        <v>28</v>
      </c>
      <c r="F9" s="5" t="s">
        <v>57</v>
      </c>
      <c r="G9" s="5" t="s">
        <v>22</v>
      </c>
      <c r="H9" s="5" t="s">
        <v>58</v>
      </c>
      <c r="I9" s="5">
        <f t="shared" si="0"/>
        <v>65</v>
      </c>
      <c r="J9" s="6">
        <f t="shared" si="1"/>
        <v>19.5</v>
      </c>
      <c r="K9" s="7">
        <v>87.39</v>
      </c>
      <c r="L9" s="7">
        <f aca="true" t="shared" si="4" ref="L9:L28">K9*0.4</f>
        <v>34.956</v>
      </c>
      <c r="M9" s="7">
        <v>81.43</v>
      </c>
      <c r="N9" s="7">
        <f aca="true" t="shared" si="5" ref="N9:N28">M9*0.6</f>
        <v>48.858</v>
      </c>
      <c r="O9" s="7">
        <f t="shared" si="2"/>
        <v>58.6698</v>
      </c>
      <c r="P9" s="6">
        <f t="shared" si="3"/>
        <v>78.1698</v>
      </c>
      <c r="Q9" s="7">
        <v>1</v>
      </c>
      <c r="R9" s="30" t="s">
        <v>126</v>
      </c>
    </row>
    <row r="10" spans="1:18" s="11" customFormat="1" ht="18.75" customHeight="1">
      <c r="A10" s="55"/>
      <c r="B10" s="5" t="s">
        <v>59</v>
      </c>
      <c r="C10" s="5" t="s">
        <v>26</v>
      </c>
      <c r="D10" s="5" t="s">
        <v>27</v>
      </c>
      <c r="E10" s="5" t="s">
        <v>28</v>
      </c>
      <c r="F10" s="5" t="s">
        <v>60</v>
      </c>
      <c r="G10" s="5" t="s">
        <v>61</v>
      </c>
      <c r="H10" s="5" t="s">
        <v>48</v>
      </c>
      <c r="I10" s="5">
        <f t="shared" si="0"/>
        <v>62</v>
      </c>
      <c r="J10" s="6">
        <f t="shared" si="1"/>
        <v>18.6</v>
      </c>
      <c r="K10" s="7">
        <v>80.56</v>
      </c>
      <c r="L10" s="7">
        <f t="shared" si="4"/>
        <v>32.224</v>
      </c>
      <c r="M10" s="7">
        <v>84.57</v>
      </c>
      <c r="N10" s="7">
        <f t="shared" si="5"/>
        <v>50.742</v>
      </c>
      <c r="O10" s="7">
        <f t="shared" si="2"/>
        <v>58.0762</v>
      </c>
      <c r="P10" s="6">
        <f t="shared" si="3"/>
        <v>76.6762</v>
      </c>
      <c r="Q10" s="7">
        <v>2</v>
      </c>
      <c r="R10" s="26"/>
    </row>
    <row r="11" spans="1:18" s="12" customFormat="1" ht="18.75" customHeight="1">
      <c r="A11" s="56"/>
      <c r="B11" s="5" t="s">
        <v>62</v>
      </c>
      <c r="C11" s="5" t="s">
        <v>32</v>
      </c>
      <c r="D11" s="5" t="s">
        <v>27</v>
      </c>
      <c r="E11" s="5" t="s">
        <v>28</v>
      </c>
      <c r="F11" s="5" t="s">
        <v>63</v>
      </c>
      <c r="G11" s="5" t="s">
        <v>64</v>
      </c>
      <c r="H11" s="5" t="s">
        <v>48</v>
      </c>
      <c r="I11" s="5">
        <f t="shared" si="0"/>
        <v>55</v>
      </c>
      <c r="J11" s="6">
        <f t="shared" si="1"/>
        <v>16.5</v>
      </c>
      <c r="K11" s="7" t="s">
        <v>24</v>
      </c>
      <c r="L11" s="7">
        <v>0</v>
      </c>
      <c r="M11" s="7" t="s">
        <v>24</v>
      </c>
      <c r="N11" s="7">
        <v>0</v>
      </c>
      <c r="O11" s="7">
        <f t="shared" si="2"/>
        <v>0</v>
      </c>
      <c r="P11" s="6">
        <f t="shared" si="3"/>
        <v>16.5</v>
      </c>
      <c r="Q11" s="7">
        <v>3</v>
      </c>
      <c r="R11" s="27"/>
    </row>
    <row r="12" spans="1:18" s="12" customFormat="1" ht="18.75" customHeight="1">
      <c r="A12" s="54" t="s">
        <v>65</v>
      </c>
      <c r="B12" s="5" t="s">
        <v>66</v>
      </c>
      <c r="C12" s="5" t="s">
        <v>19</v>
      </c>
      <c r="D12" s="5" t="s">
        <v>27</v>
      </c>
      <c r="E12" s="5" t="s">
        <v>67</v>
      </c>
      <c r="F12" s="5" t="s">
        <v>68</v>
      </c>
      <c r="G12" s="5" t="s">
        <v>22</v>
      </c>
      <c r="H12" s="5" t="s">
        <v>23</v>
      </c>
      <c r="I12" s="5">
        <f t="shared" si="0"/>
        <v>60</v>
      </c>
      <c r="J12" s="6">
        <f t="shared" si="1"/>
        <v>18</v>
      </c>
      <c r="K12" s="8">
        <v>79.89</v>
      </c>
      <c r="L12" s="7">
        <f t="shared" si="4"/>
        <v>31.956</v>
      </c>
      <c r="M12" s="8">
        <v>89.33</v>
      </c>
      <c r="N12" s="7">
        <f t="shared" si="5"/>
        <v>53.598</v>
      </c>
      <c r="O12" s="7">
        <f t="shared" si="2"/>
        <v>59.8878</v>
      </c>
      <c r="P12" s="6">
        <f t="shared" si="3"/>
        <v>77.8878</v>
      </c>
      <c r="Q12" s="8">
        <v>1</v>
      </c>
      <c r="R12" s="30" t="s">
        <v>126</v>
      </c>
    </row>
    <row r="13" spans="1:18" s="2" customFormat="1" ht="18.75" customHeight="1">
      <c r="A13" s="55"/>
      <c r="B13" s="5" t="s">
        <v>69</v>
      </c>
      <c r="C13" s="5" t="s">
        <v>26</v>
      </c>
      <c r="D13" s="5" t="s">
        <v>27</v>
      </c>
      <c r="E13" s="5" t="s">
        <v>28</v>
      </c>
      <c r="F13" s="5" t="s">
        <v>70</v>
      </c>
      <c r="G13" s="5" t="s">
        <v>30</v>
      </c>
      <c r="H13" s="5" t="s">
        <v>58</v>
      </c>
      <c r="I13" s="5">
        <f t="shared" si="0"/>
        <v>64</v>
      </c>
      <c r="J13" s="6">
        <f t="shared" si="1"/>
        <v>19.2</v>
      </c>
      <c r="K13" s="8">
        <v>82.06</v>
      </c>
      <c r="L13" s="7">
        <f t="shared" si="4"/>
        <v>32.824</v>
      </c>
      <c r="M13" s="8">
        <v>83.33</v>
      </c>
      <c r="N13" s="7">
        <f t="shared" si="5"/>
        <v>49.998</v>
      </c>
      <c r="O13" s="7">
        <f t="shared" si="2"/>
        <v>57.9754</v>
      </c>
      <c r="P13" s="6">
        <f t="shared" si="3"/>
        <v>77.1754</v>
      </c>
      <c r="Q13" s="8">
        <v>2</v>
      </c>
      <c r="R13" s="28"/>
    </row>
    <row r="14" spans="1:18" s="1" customFormat="1" ht="18.75" customHeight="1">
      <c r="A14" s="55"/>
      <c r="B14" s="5" t="s">
        <v>71</v>
      </c>
      <c r="C14" s="5" t="s">
        <v>32</v>
      </c>
      <c r="D14" s="5" t="s">
        <v>27</v>
      </c>
      <c r="E14" s="5" t="s">
        <v>28</v>
      </c>
      <c r="F14" s="5" t="s">
        <v>72</v>
      </c>
      <c r="G14" s="5" t="s">
        <v>64</v>
      </c>
      <c r="H14" s="5" t="s">
        <v>73</v>
      </c>
      <c r="I14" s="5">
        <f t="shared" si="0"/>
        <v>60</v>
      </c>
      <c r="J14" s="6">
        <f t="shared" si="1"/>
        <v>18</v>
      </c>
      <c r="K14" s="7">
        <v>77</v>
      </c>
      <c r="L14" s="7">
        <f t="shared" si="4"/>
        <v>30.8</v>
      </c>
      <c r="M14" s="7">
        <v>84.67</v>
      </c>
      <c r="N14" s="7">
        <f t="shared" si="5"/>
        <v>50.802</v>
      </c>
      <c r="O14" s="7">
        <f t="shared" si="2"/>
        <v>57.1214</v>
      </c>
      <c r="P14" s="6">
        <f t="shared" si="3"/>
        <v>75.1214</v>
      </c>
      <c r="Q14" s="7">
        <v>3</v>
      </c>
      <c r="R14" s="24"/>
    </row>
    <row r="15" spans="1:18" s="2" customFormat="1" ht="18.75" customHeight="1">
      <c r="A15" s="56"/>
      <c r="B15" s="5" t="s">
        <v>74</v>
      </c>
      <c r="C15" s="5" t="s">
        <v>34</v>
      </c>
      <c r="D15" s="5" t="s">
        <v>27</v>
      </c>
      <c r="E15" s="5" t="s">
        <v>28</v>
      </c>
      <c r="F15" s="5" t="s">
        <v>75</v>
      </c>
      <c r="G15" s="5" t="s">
        <v>64</v>
      </c>
      <c r="H15" s="5" t="s">
        <v>73</v>
      </c>
      <c r="I15" s="5">
        <f t="shared" si="0"/>
        <v>60</v>
      </c>
      <c r="J15" s="6">
        <f t="shared" si="1"/>
        <v>18</v>
      </c>
      <c r="K15" s="8">
        <v>79.33</v>
      </c>
      <c r="L15" s="7">
        <f t="shared" si="4"/>
        <v>31.732</v>
      </c>
      <c r="M15" s="8">
        <v>82.67</v>
      </c>
      <c r="N15" s="7">
        <f t="shared" si="5"/>
        <v>49.602</v>
      </c>
      <c r="O15" s="7">
        <f t="shared" si="2"/>
        <v>56.9338</v>
      </c>
      <c r="P15" s="6">
        <f t="shared" si="3"/>
        <v>74.9338</v>
      </c>
      <c r="Q15" s="8">
        <v>4</v>
      </c>
      <c r="R15" s="8"/>
    </row>
    <row r="16" spans="1:18" s="2" customFormat="1" ht="18.75" customHeight="1">
      <c r="A16" s="54" t="s">
        <v>76</v>
      </c>
      <c r="B16" s="5" t="s">
        <v>77</v>
      </c>
      <c r="C16" s="5" t="s">
        <v>34</v>
      </c>
      <c r="D16" s="5" t="s">
        <v>20</v>
      </c>
      <c r="E16" s="5" t="s">
        <v>78</v>
      </c>
      <c r="F16" s="5" t="s">
        <v>79</v>
      </c>
      <c r="G16" s="5" t="s">
        <v>47</v>
      </c>
      <c r="H16" s="5" t="s">
        <v>80</v>
      </c>
      <c r="I16" s="5">
        <f>G16+H16</f>
        <v>55</v>
      </c>
      <c r="J16" s="6">
        <f>I16*0.3</f>
        <v>16.5</v>
      </c>
      <c r="K16" s="8">
        <v>81.71</v>
      </c>
      <c r="L16" s="7">
        <f>K16*0.4</f>
        <v>32.684</v>
      </c>
      <c r="M16" s="8">
        <v>84.29</v>
      </c>
      <c r="N16" s="7">
        <f>M16*0.6</f>
        <v>50.574</v>
      </c>
      <c r="O16" s="7">
        <f>(L16+N16)*0.7</f>
        <v>58.2806</v>
      </c>
      <c r="P16" s="6">
        <f>J16+O16</f>
        <v>74.7806</v>
      </c>
      <c r="Q16" s="8">
        <v>1</v>
      </c>
      <c r="R16" s="30" t="s">
        <v>126</v>
      </c>
    </row>
    <row r="17" spans="1:18" s="2" customFormat="1" ht="18.75" customHeight="1">
      <c r="A17" s="55"/>
      <c r="B17" s="5" t="s">
        <v>81</v>
      </c>
      <c r="C17" s="5" t="s">
        <v>38</v>
      </c>
      <c r="D17" s="5" t="s">
        <v>27</v>
      </c>
      <c r="E17" s="5" t="s">
        <v>28</v>
      </c>
      <c r="F17" s="5" t="s">
        <v>82</v>
      </c>
      <c r="G17" s="5" t="s">
        <v>83</v>
      </c>
      <c r="H17" s="5" t="s">
        <v>73</v>
      </c>
      <c r="I17" s="5">
        <f>G17+H17</f>
        <v>54</v>
      </c>
      <c r="J17" s="6">
        <f>I17*0.3</f>
        <v>16.2</v>
      </c>
      <c r="K17" s="8">
        <v>78.57</v>
      </c>
      <c r="L17" s="7">
        <f>K17*0.4</f>
        <v>31.428</v>
      </c>
      <c r="M17" s="8">
        <v>84.14</v>
      </c>
      <c r="N17" s="7">
        <f>M17*0.6</f>
        <v>50.484</v>
      </c>
      <c r="O17" s="7">
        <f>(L17+N17)*0.7</f>
        <v>57.3384</v>
      </c>
      <c r="P17" s="6">
        <f>J17+O17</f>
        <v>73.5384</v>
      </c>
      <c r="Q17" s="8">
        <v>2</v>
      </c>
      <c r="R17" s="30" t="s">
        <v>126</v>
      </c>
    </row>
    <row r="18" spans="1:18" s="2" customFormat="1" ht="18.75" customHeight="1">
      <c r="A18" s="55"/>
      <c r="B18" s="5" t="s">
        <v>84</v>
      </c>
      <c r="C18" s="5" t="s">
        <v>32</v>
      </c>
      <c r="D18" s="5" t="s">
        <v>27</v>
      </c>
      <c r="E18" s="5" t="s">
        <v>28</v>
      </c>
      <c r="F18" s="5" t="s">
        <v>85</v>
      </c>
      <c r="G18" s="5" t="s">
        <v>86</v>
      </c>
      <c r="H18" s="5" t="s">
        <v>48</v>
      </c>
      <c r="I18" s="5">
        <f>G18+H18</f>
        <v>59</v>
      </c>
      <c r="J18" s="6">
        <f>I18*0.3</f>
        <v>17.7</v>
      </c>
      <c r="K18" s="8">
        <v>75.29</v>
      </c>
      <c r="L18" s="7">
        <f>K18*0.4</f>
        <v>30.116</v>
      </c>
      <c r="M18" s="8">
        <v>81.57</v>
      </c>
      <c r="N18" s="7">
        <f>M18*0.6</f>
        <v>48.942</v>
      </c>
      <c r="O18" s="7">
        <f>(L18+N18)*0.7</f>
        <v>55.3406</v>
      </c>
      <c r="P18" s="6">
        <f>J18+O18</f>
        <v>73.0406</v>
      </c>
      <c r="Q18" s="8">
        <v>3</v>
      </c>
      <c r="R18" s="28"/>
    </row>
    <row r="19" spans="1:18" s="2" customFormat="1" ht="18.75" customHeight="1">
      <c r="A19" s="55"/>
      <c r="B19" s="14" t="s">
        <v>87</v>
      </c>
      <c r="C19" s="5" t="s">
        <v>26</v>
      </c>
      <c r="D19" s="5" t="s">
        <v>27</v>
      </c>
      <c r="E19" s="5" t="s">
        <v>88</v>
      </c>
      <c r="F19" s="5" t="s">
        <v>89</v>
      </c>
      <c r="G19" s="5" t="s">
        <v>47</v>
      </c>
      <c r="H19" s="5" t="s">
        <v>80</v>
      </c>
      <c r="I19" s="5">
        <f>G19+H19</f>
        <v>55</v>
      </c>
      <c r="J19" s="6">
        <f>I19*0.3</f>
        <v>16.5</v>
      </c>
      <c r="K19" s="8">
        <v>79</v>
      </c>
      <c r="L19" s="7">
        <f>K19*0.4</f>
        <v>31.6</v>
      </c>
      <c r="M19" s="8">
        <v>80.43</v>
      </c>
      <c r="N19" s="7">
        <f>M19*0.6</f>
        <v>48.258</v>
      </c>
      <c r="O19" s="7">
        <f>(L19+N19)*0.7</f>
        <v>55.9006</v>
      </c>
      <c r="P19" s="6">
        <f>J19+O19</f>
        <v>72.4006</v>
      </c>
      <c r="Q19" s="8">
        <v>4</v>
      </c>
      <c r="R19" s="28"/>
    </row>
    <row r="20" spans="1:18" s="10" customFormat="1" ht="18.75" customHeight="1">
      <c r="A20" s="56"/>
      <c r="B20" s="5" t="s">
        <v>90</v>
      </c>
      <c r="C20" s="5" t="s">
        <v>19</v>
      </c>
      <c r="D20" s="5" t="s">
        <v>27</v>
      </c>
      <c r="E20" s="5" t="s">
        <v>28</v>
      </c>
      <c r="F20" s="5" t="s">
        <v>91</v>
      </c>
      <c r="G20" s="5" t="s">
        <v>92</v>
      </c>
      <c r="H20" s="5" t="s">
        <v>73</v>
      </c>
      <c r="I20" s="5">
        <f t="shared" si="0"/>
        <v>49</v>
      </c>
      <c r="J20" s="6">
        <f t="shared" si="1"/>
        <v>14.7</v>
      </c>
      <c r="K20" s="8">
        <v>79.29</v>
      </c>
      <c r="L20" s="7">
        <f t="shared" si="4"/>
        <v>31.716</v>
      </c>
      <c r="M20" s="8">
        <v>80</v>
      </c>
      <c r="N20" s="7">
        <f t="shared" si="5"/>
        <v>48</v>
      </c>
      <c r="O20" s="7">
        <f t="shared" si="2"/>
        <v>55.8012</v>
      </c>
      <c r="P20" s="6">
        <f t="shared" si="3"/>
        <v>70.5012</v>
      </c>
      <c r="Q20" s="8">
        <v>5</v>
      </c>
      <c r="R20" s="25"/>
    </row>
    <row r="21" spans="1:18" s="2" customFormat="1" ht="18.75" customHeight="1">
      <c r="A21" s="54" t="s">
        <v>93</v>
      </c>
      <c r="B21" s="5" t="s">
        <v>94</v>
      </c>
      <c r="C21" s="5" t="s">
        <v>19</v>
      </c>
      <c r="D21" s="5" t="s">
        <v>27</v>
      </c>
      <c r="E21" s="5" t="s">
        <v>28</v>
      </c>
      <c r="F21" s="5" t="s">
        <v>95</v>
      </c>
      <c r="G21" s="5" t="s">
        <v>64</v>
      </c>
      <c r="H21" s="5" t="s">
        <v>31</v>
      </c>
      <c r="I21" s="5">
        <f t="shared" si="0"/>
        <v>58</v>
      </c>
      <c r="J21" s="6">
        <f t="shared" si="1"/>
        <v>17.4</v>
      </c>
      <c r="K21" s="8">
        <v>87.14</v>
      </c>
      <c r="L21" s="7">
        <f t="shared" si="4"/>
        <v>34.856</v>
      </c>
      <c r="M21" s="8">
        <v>79.71</v>
      </c>
      <c r="N21" s="7">
        <f t="shared" si="5"/>
        <v>47.826</v>
      </c>
      <c r="O21" s="7">
        <f t="shared" si="2"/>
        <v>57.8774</v>
      </c>
      <c r="P21" s="6">
        <f t="shared" si="3"/>
        <v>75.2774</v>
      </c>
      <c r="Q21" s="8">
        <v>1</v>
      </c>
      <c r="R21" s="30" t="s">
        <v>126</v>
      </c>
    </row>
    <row r="22" spans="1:18" s="10" customFormat="1" ht="18.75" customHeight="1">
      <c r="A22" s="55"/>
      <c r="B22" s="5" t="s">
        <v>96</v>
      </c>
      <c r="C22" s="5" t="s">
        <v>38</v>
      </c>
      <c r="D22" s="5" t="s">
        <v>20</v>
      </c>
      <c r="E22" s="5" t="s">
        <v>28</v>
      </c>
      <c r="F22" s="5" t="s">
        <v>97</v>
      </c>
      <c r="G22" s="5" t="s">
        <v>83</v>
      </c>
      <c r="H22" s="5" t="s">
        <v>23</v>
      </c>
      <c r="I22" s="5">
        <f>G22+H22</f>
        <v>51</v>
      </c>
      <c r="J22" s="6">
        <f>I22*0.3</f>
        <v>15.3</v>
      </c>
      <c r="K22" s="8">
        <v>77.14</v>
      </c>
      <c r="L22" s="7">
        <f>K22*0.4</f>
        <v>30.856</v>
      </c>
      <c r="M22" s="8">
        <v>86.29</v>
      </c>
      <c r="N22" s="7">
        <f>M22*0.6</f>
        <v>51.774</v>
      </c>
      <c r="O22" s="7">
        <f>(L22+N22)*0.7</f>
        <v>57.841</v>
      </c>
      <c r="P22" s="6">
        <f>J22+O22</f>
        <v>73.141</v>
      </c>
      <c r="Q22" s="8">
        <v>2</v>
      </c>
      <c r="R22" s="30" t="s">
        <v>126</v>
      </c>
    </row>
    <row r="23" spans="1:18" s="10" customFormat="1" ht="18.75" customHeight="1">
      <c r="A23" s="55"/>
      <c r="B23" s="5" t="s">
        <v>98</v>
      </c>
      <c r="C23" s="5" t="s">
        <v>34</v>
      </c>
      <c r="D23" s="5" t="s">
        <v>27</v>
      </c>
      <c r="E23" s="5" t="s">
        <v>28</v>
      </c>
      <c r="F23" s="5" t="s">
        <v>99</v>
      </c>
      <c r="G23" s="5" t="s">
        <v>30</v>
      </c>
      <c r="H23" s="5" t="s">
        <v>37</v>
      </c>
      <c r="I23" s="5">
        <f>G23+H23</f>
        <v>61</v>
      </c>
      <c r="J23" s="6">
        <f>I23*0.3</f>
        <v>18.3</v>
      </c>
      <c r="K23" s="8">
        <v>73</v>
      </c>
      <c r="L23" s="7">
        <f>K23*0.4</f>
        <v>29.2</v>
      </c>
      <c r="M23" s="8">
        <v>81.57</v>
      </c>
      <c r="N23" s="7">
        <f>M23*0.6</f>
        <v>48.942</v>
      </c>
      <c r="O23" s="7">
        <f>(L23+N23)*0.7</f>
        <v>54.6994</v>
      </c>
      <c r="P23" s="6">
        <f>J23+O23</f>
        <v>72.9994</v>
      </c>
      <c r="Q23" s="8">
        <v>3</v>
      </c>
      <c r="R23" s="25"/>
    </row>
    <row r="24" spans="1:18" s="2" customFormat="1" ht="18.75" customHeight="1">
      <c r="A24" s="55"/>
      <c r="B24" s="5" t="s">
        <v>100</v>
      </c>
      <c r="C24" s="5" t="s">
        <v>26</v>
      </c>
      <c r="D24" s="5" t="s">
        <v>27</v>
      </c>
      <c r="E24" s="5" t="s">
        <v>28</v>
      </c>
      <c r="F24" s="5" t="s">
        <v>101</v>
      </c>
      <c r="G24" s="5" t="s">
        <v>47</v>
      </c>
      <c r="H24" s="5" t="s">
        <v>102</v>
      </c>
      <c r="I24" s="5">
        <f t="shared" si="0"/>
        <v>51</v>
      </c>
      <c r="J24" s="6">
        <f t="shared" si="1"/>
        <v>15.3</v>
      </c>
      <c r="K24" s="8">
        <v>79.71</v>
      </c>
      <c r="L24" s="7">
        <f t="shared" si="4"/>
        <v>31.884</v>
      </c>
      <c r="M24" s="8">
        <v>83.71</v>
      </c>
      <c r="N24" s="7">
        <f t="shared" si="5"/>
        <v>50.226</v>
      </c>
      <c r="O24" s="7">
        <f t="shared" si="2"/>
        <v>57.477</v>
      </c>
      <c r="P24" s="6">
        <f t="shared" si="3"/>
        <v>72.777</v>
      </c>
      <c r="Q24" s="8">
        <v>4</v>
      </c>
      <c r="R24" s="28"/>
    </row>
    <row r="25" spans="1:18" s="2" customFormat="1" ht="18.75" customHeight="1">
      <c r="A25" s="55"/>
      <c r="B25" s="5" t="s">
        <v>103</v>
      </c>
      <c r="C25" s="5" t="s">
        <v>32</v>
      </c>
      <c r="D25" s="5" t="s">
        <v>20</v>
      </c>
      <c r="E25" s="5" t="s">
        <v>28</v>
      </c>
      <c r="F25" s="5" t="s">
        <v>104</v>
      </c>
      <c r="G25" s="5" t="s">
        <v>105</v>
      </c>
      <c r="H25" s="5" t="s">
        <v>23</v>
      </c>
      <c r="I25" s="5">
        <f t="shared" si="0"/>
        <v>53</v>
      </c>
      <c r="J25" s="6">
        <f t="shared" si="1"/>
        <v>15.9</v>
      </c>
      <c r="K25" s="8">
        <v>76.57</v>
      </c>
      <c r="L25" s="7">
        <f t="shared" si="4"/>
        <v>30.628</v>
      </c>
      <c r="M25" s="8">
        <v>80.14</v>
      </c>
      <c r="N25" s="7">
        <f t="shared" si="5"/>
        <v>48.084</v>
      </c>
      <c r="O25" s="7">
        <f t="shared" si="2"/>
        <v>55.0984</v>
      </c>
      <c r="P25" s="6">
        <f t="shared" si="3"/>
        <v>70.9984</v>
      </c>
      <c r="Q25" s="8">
        <v>5</v>
      </c>
      <c r="R25" s="28"/>
    </row>
    <row r="26" spans="1:18" s="10" customFormat="1" ht="18.75" customHeight="1">
      <c r="A26" s="54" t="s">
        <v>106</v>
      </c>
      <c r="B26" s="5" t="s">
        <v>107</v>
      </c>
      <c r="C26" s="5" t="s">
        <v>26</v>
      </c>
      <c r="D26" s="5" t="s">
        <v>20</v>
      </c>
      <c r="E26" s="5" t="s">
        <v>28</v>
      </c>
      <c r="F26" s="5" t="s">
        <v>108</v>
      </c>
      <c r="G26" s="5" t="s">
        <v>109</v>
      </c>
      <c r="H26" s="5" t="s">
        <v>23</v>
      </c>
      <c r="I26" s="5">
        <f t="shared" si="0"/>
        <v>55</v>
      </c>
      <c r="J26" s="6">
        <f t="shared" si="1"/>
        <v>16.5</v>
      </c>
      <c r="K26" s="8">
        <v>86.14</v>
      </c>
      <c r="L26" s="7">
        <f t="shared" si="4"/>
        <v>34.456</v>
      </c>
      <c r="M26" s="8">
        <v>91.33</v>
      </c>
      <c r="N26" s="7">
        <f t="shared" si="5"/>
        <v>54.798</v>
      </c>
      <c r="O26" s="7">
        <f t="shared" si="2"/>
        <v>62.4778</v>
      </c>
      <c r="P26" s="6">
        <f t="shared" si="3"/>
        <v>78.9778</v>
      </c>
      <c r="Q26" s="8">
        <v>1</v>
      </c>
      <c r="R26" s="30" t="s">
        <v>126</v>
      </c>
    </row>
    <row r="27" spans="1:18" s="13" customFormat="1" ht="18.75" customHeight="1">
      <c r="A27" s="55"/>
      <c r="B27" s="5" t="s">
        <v>110</v>
      </c>
      <c r="C27" s="5" t="s">
        <v>19</v>
      </c>
      <c r="D27" s="5" t="s">
        <v>20</v>
      </c>
      <c r="E27" s="5" t="s">
        <v>28</v>
      </c>
      <c r="F27" s="5" t="s">
        <v>111</v>
      </c>
      <c r="G27" s="5" t="s">
        <v>112</v>
      </c>
      <c r="H27" s="5" t="s">
        <v>37</v>
      </c>
      <c r="I27" s="5">
        <f t="shared" si="0"/>
        <v>49</v>
      </c>
      <c r="J27" s="6">
        <f t="shared" si="1"/>
        <v>14.7</v>
      </c>
      <c r="K27" s="8">
        <v>82.29</v>
      </c>
      <c r="L27" s="7">
        <f t="shared" si="4"/>
        <v>32.916</v>
      </c>
      <c r="M27" s="8">
        <v>88.33</v>
      </c>
      <c r="N27" s="7">
        <f t="shared" si="5"/>
        <v>52.998</v>
      </c>
      <c r="O27" s="7">
        <f t="shared" si="2"/>
        <v>60.1398</v>
      </c>
      <c r="P27" s="6">
        <f t="shared" si="3"/>
        <v>74.8398</v>
      </c>
      <c r="Q27" s="8">
        <v>2</v>
      </c>
      <c r="R27" s="29"/>
    </row>
    <row r="28" spans="1:18" s="10" customFormat="1" ht="18.75" customHeight="1">
      <c r="A28" s="56"/>
      <c r="B28" s="5" t="s">
        <v>113</v>
      </c>
      <c r="C28" s="5" t="s">
        <v>32</v>
      </c>
      <c r="D28" s="5" t="s">
        <v>27</v>
      </c>
      <c r="E28" s="5" t="s">
        <v>28</v>
      </c>
      <c r="F28" s="5" t="s">
        <v>114</v>
      </c>
      <c r="G28" s="5" t="s">
        <v>47</v>
      </c>
      <c r="H28" s="5" t="s">
        <v>80</v>
      </c>
      <c r="I28" s="5">
        <f t="shared" si="0"/>
        <v>55</v>
      </c>
      <c r="J28" s="6">
        <f t="shared" si="1"/>
        <v>16.5</v>
      </c>
      <c r="K28" s="8">
        <v>75.57</v>
      </c>
      <c r="L28" s="7">
        <f t="shared" si="4"/>
        <v>30.228</v>
      </c>
      <c r="M28" s="8">
        <v>83.67</v>
      </c>
      <c r="N28" s="7">
        <f t="shared" si="5"/>
        <v>50.202</v>
      </c>
      <c r="O28" s="7">
        <f t="shared" si="2"/>
        <v>56.301</v>
      </c>
      <c r="P28" s="6">
        <f t="shared" si="3"/>
        <v>72.801</v>
      </c>
      <c r="Q28" s="8">
        <v>3</v>
      </c>
      <c r="R28" s="25"/>
    </row>
  </sheetData>
  <sheetProtection/>
  <mergeCells count="21">
    <mergeCell ref="A6:A8"/>
    <mergeCell ref="B3:B5"/>
    <mergeCell ref="C3:C5"/>
    <mergeCell ref="D3:D5"/>
    <mergeCell ref="E3:E5"/>
    <mergeCell ref="A9:A11"/>
    <mergeCell ref="A12:A15"/>
    <mergeCell ref="A16:A20"/>
    <mergeCell ref="A21:A25"/>
    <mergeCell ref="A26:A28"/>
    <mergeCell ref="R3:R5"/>
    <mergeCell ref="P3:P5"/>
    <mergeCell ref="Q3:Q5"/>
    <mergeCell ref="A1:Q2"/>
    <mergeCell ref="I3:J4"/>
    <mergeCell ref="K3:O3"/>
    <mergeCell ref="K4:L4"/>
    <mergeCell ref="M4:N4"/>
    <mergeCell ref="A3:A5"/>
    <mergeCell ref="F3:F5"/>
    <mergeCell ref="O4:O5"/>
  </mergeCells>
  <printOptions/>
  <pageMargins left="0.511805555555556" right="0.511805555555556" top="0.354166666666667" bottom="0.354166666666667" header="0.314583333333333" footer="0.314583333333333"/>
  <pageSetup fitToHeight="1" fitToWidth="1"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zoomScalePageLayoutView="0" workbookViewId="0" topLeftCell="A1">
      <selection activeCell="B4" sqref="A4:IV4"/>
    </sheetView>
  </sheetViews>
  <sheetFormatPr defaultColWidth="9.00390625" defaultRowHeight="15"/>
  <cols>
    <col min="1" max="1" width="6.8515625" style="0" customWidth="1"/>
    <col min="4" max="4" width="6.421875" style="0" customWidth="1"/>
    <col min="6" max="6" width="11.421875" style="0" customWidth="1"/>
    <col min="7" max="7" width="0.2890625" style="0" hidden="1" customWidth="1"/>
    <col min="8" max="8" width="9.00390625" style="0" hidden="1" customWidth="1"/>
    <col min="10" max="10" width="10.7109375" style="0" customWidth="1"/>
    <col min="14" max="14" width="8.421875" style="0" customWidth="1"/>
    <col min="16" max="16" width="8.421875" style="0" customWidth="1"/>
    <col min="17" max="17" width="10.00390625" style="0" customWidth="1"/>
  </cols>
  <sheetData>
    <row r="1" spans="1:17" ht="25.5" customHeight="1">
      <c r="A1" s="43" t="s">
        <v>115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5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57"/>
    </row>
    <row r="3" spans="1:18" ht="20.25" customHeight="1">
      <c r="A3" s="38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" t="s">
        <v>13</v>
      </c>
      <c r="H3" s="4" t="s">
        <v>14</v>
      </c>
      <c r="I3" s="42" t="s">
        <v>116</v>
      </c>
      <c r="J3" s="42"/>
      <c r="K3" s="42" t="s">
        <v>117</v>
      </c>
      <c r="L3" s="42"/>
      <c r="M3" s="42"/>
      <c r="N3" s="42"/>
      <c r="O3" s="42"/>
      <c r="P3" s="37" t="s">
        <v>9</v>
      </c>
      <c r="Q3" s="33" t="s">
        <v>10</v>
      </c>
      <c r="R3" s="31" t="s">
        <v>125</v>
      </c>
    </row>
    <row r="4" spans="1:18" s="1" customFormat="1" ht="28.5" customHeight="1">
      <c r="A4" s="40">
        <v>1008</v>
      </c>
      <c r="B4" s="5" t="s">
        <v>118</v>
      </c>
      <c r="C4" s="5" t="s">
        <v>19</v>
      </c>
      <c r="D4" s="5" t="s">
        <v>20</v>
      </c>
      <c r="E4" s="5" t="s">
        <v>21</v>
      </c>
      <c r="F4" s="5" t="s">
        <v>119</v>
      </c>
      <c r="G4" s="5" t="s">
        <v>120</v>
      </c>
      <c r="H4" s="5" t="s">
        <v>121</v>
      </c>
      <c r="I4" s="5">
        <f>G4+H4</f>
        <v>40</v>
      </c>
      <c r="J4" s="6">
        <f>I4*0.4</f>
        <v>16</v>
      </c>
      <c r="K4" s="7">
        <v>80.43</v>
      </c>
      <c r="L4" s="7">
        <f>K4*0.3</f>
        <v>24.129</v>
      </c>
      <c r="M4" s="7">
        <v>91.25</v>
      </c>
      <c r="N4" s="7">
        <f>M4*0.7</f>
        <v>63.87499999999999</v>
      </c>
      <c r="O4" s="7">
        <f>(L4+N4)*0.6</f>
        <v>52.80239999999999</v>
      </c>
      <c r="P4" s="6">
        <f>J4+O4</f>
        <v>68.80239999999999</v>
      </c>
      <c r="Q4" s="7">
        <v>1</v>
      </c>
      <c r="R4" s="30" t="s">
        <v>126</v>
      </c>
    </row>
    <row r="5" spans="1:18" s="2" customFormat="1" ht="28.5" customHeight="1">
      <c r="A5" s="41"/>
      <c r="B5" s="5" t="s">
        <v>122</v>
      </c>
      <c r="C5" s="5" t="s">
        <v>26</v>
      </c>
      <c r="D5" s="5" t="s">
        <v>20</v>
      </c>
      <c r="E5" s="5" t="s">
        <v>21</v>
      </c>
      <c r="F5" s="5" t="s">
        <v>123</v>
      </c>
      <c r="G5" s="5" t="s">
        <v>124</v>
      </c>
      <c r="H5" s="5" t="s">
        <v>121</v>
      </c>
      <c r="I5" s="5">
        <f>G5+H5</f>
        <v>38</v>
      </c>
      <c r="J5" s="6">
        <f>I5*0.4</f>
        <v>15.200000000000001</v>
      </c>
      <c r="K5" s="8">
        <v>74.14</v>
      </c>
      <c r="L5" s="7">
        <f>K5*0.3</f>
        <v>22.242</v>
      </c>
      <c r="M5" s="8">
        <v>58</v>
      </c>
      <c r="N5" s="7">
        <f>M5*0.7</f>
        <v>40.599999999999994</v>
      </c>
      <c r="O5" s="7">
        <f>(L5+N5)*0.6</f>
        <v>37.7052</v>
      </c>
      <c r="P5" s="6">
        <f>J5+O5</f>
        <v>52.9052</v>
      </c>
      <c r="Q5" s="8">
        <v>2</v>
      </c>
      <c r="R5" s="16"/>
    </row>
  </sheetData>
  <sheetProtection/>
  <mergeCells count="4">
    <mergeCell ref="A1:Q2"/>
    <mergeCell ref="I3:J3"/>
    <mergeCell ref="K3:O3"/>
    <mergeCell ref="A4:A5"/>
  </mergeCells>
  <printOptions/>
  <pageMargins left="0.511805555555556" right="0.511805555555556" top="0.747916666666667" bottom="0.747916666666667" header="0.314583333333333" footer="0.314583333333333"/>
  <pageSetup fitToHeight="1" fitToWidth="1"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2016-11-08T08:30:43Z</cp:lastPrinted>
  <dcterms:created xsi:type="dcterms:W3CDTF">2006-09-13T11:21:00Z</dcterms:created>
  <dcterms:modified xsi:type="dcterms:W3CDTF">2016-11-09T09:48:44Z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