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activeTab="0"/>
  </bookViews>
  <sheets>
    <sheet name="sheet1" sheetId="1" r:id="rId1"/>
  </sheets>
  <definedNames/>
  <calcPr fullCalcOnLoad="1"/>
</workbook>
</file>

<file path=xl/sharedStrings.xml><?xml version="1.0" encoding="utf-8"?>
<sst xmlns="http://schemas.openxmlformats.org/spreadsheetml/2006/main" count="67" uniqueCount="32">
  <si>
    <t>准考证号</t>
  </si>
  <si>
    <t>岗位代码</t>
  </si>
  <si>
    <t>岗位名称</t>
  </si>
  <si>
    <t>专业成绩</t>
  </si>
  <si>
    <t>综合成绩</t>
  </si>
  <si>
    <t>政策加分</t>
  </si>
  <si>
    <t>笔试总分</t>
  </si>
  <si>
    <t>小学科学</t>
  </si>
  <si>
    <t>小学音乐</t>
  </si>
  <si>
    <t>小学体育</t>
  </si>
  <si>
    <t>小学心理健康教育</t>
  </si>
  <si>
    <t>小学信息技术</t>
  </si>
  <si>
    <t>小学英语1</t>
  </si>
  <si>
    <t>小学英语2</t>
  </si>
  <si>
    <t>小学数学1</t>
  </si>
  <si>
    <t>小学数学2</t>
  </si>
  <si>
    <t>小学数学3</t>
  </si>
  <si>
    <t>小学语文1</t>
  </si>
  <si>
    <t>小学语文2</t>
  </si>
  <si>
    <t>初中数学1</t>
  </si>
  <si>
    <t>高中信息技术</t>
  </si>
  <si>
    <t>初中美术</t>
  </si>
  <si>
    <t>初中心理健康教育</t>
  </si>
  <si>
    <t>初中生物</t>
  </si>
  <si>
    <t>初中化学</t>
  </si>
  <si>
    <t>高中语文</t>
  </si>
  <si>
    <t>初中语文1</t>
  </si>
  <si>
    <t>初中语文2</t>
  </si>
  <si>
    <t>高中英语</t>
  </si>
  <si>
    <t>初中英语1</t>
  </si>
  <si>
    <t>初中历史</t>
  </si>
  <si>
    <t>2023年度安徽省泗县中小学新任教师公开招聘拟入围现场资格复审递补人员名单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</si>
</sst>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0" borderId="0" applyNumberFormat="0" applyFill="0" applyBorder="0" applyAlignment="0" applyProtection="0"/>
    <xf numFmtId="0" fontId="29" fillId="21" borderId="0" applyNumberFormat="0" applyBorder="0" applyAlignment="0" applyProtection="0"/>
    <xf numFmtId="0" fontId="3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39" fillId="0" borderId="0" applyNumberFormat="0" applyFill="0" applyBorder="0" applyAlignment="0" applyProtection="0"/>
    <xf numFmtId="0" fontId="1" fillId="32" borderId="9" applyNumberFormat="0" applyFont="0" applyAlignment="0" applyProtection="0"/>
  </cellStyleXfs>
  <cellXfs count="5">
    <xf numFmtId="0" fontId="0" fillId="0" borderId="0" xfId="0" applyFont="1" applyAlignment="1">
      <alignment vertical="center"/>
    </xf>
    <xf numFmtId="0" fontId="0" fillId="0" borderId="0" xfId="0" applyFill="1" applyAlignment="1">
      <alignment vertical="center"/>
    </xf>
    <xf numFmtId="0" fontId="0" fillId="0" borderId="10" xfId="0" applyFill="1" applyBorder="1" applyAlignment="1">
      <alignment horizontal="center" vertical="center"/>
    </xf>
    <xf numFmtId="0" fontId="0" fillId="0" borderId="0" xfId="0" applyFill="1" applyAlignment="1">
      <alignment horizontal="center" vertical="center"/>
    </xf>
    <xf numFmtId="0" fontId="40" fillId="0" borderId="11"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patternType="solid">
          <fgColor rgb="FF00B0F0"/>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1"/>
  <sheetViews>
    <sheetView tabSelected="1" zoomScalePageLayoutView="0" workbookViewId="0" topLeftCell="A1">
      <selection activeCell="B14" sqref="B14"/>
    </sheetView>
  </sheetViews>
  <sheetFormatPr defaultColWidth="9.140625" defaultRowHeight="13.5" customHeight="1"/>
  <cols>
    <col min="1" max="1" width="14.8515625" style="3" customWidth="1"/>
    <col min="2" max="2" width="19.421875" style="3" customWidth="1"/>
    <col min="3" max="3" width="10.421875" style="3" bestFit="1" customWidth="1"/>
    <col min="4" max="7" width="11.28125" style="3" customWidth="1"/>
    <col min="8" max="16384" width="9.00390625" style="1" customWidth="1"/>
  </cols>
  <sheetData>
    <row r="1" spans="1:7" ht="60.75" customHeight="1">
      <c r="A1" s="4" t="s">
        <v>31</v>
      </c>
      <c r="B1" s="4"/>
      <c r="C1" s="4"/>
      <c r="D1" s="4"/>
      <c r="E1" s="4"/>
      <c r="F1" s="4"/>
      <c r="G1" s="4"/>
    </row>
    <row r="2" spans="1:7" ht="16.5" customHeight="1">
      <c r="A2" s="2" t="s">
        <v>1</v>
      </c>
      <c r="B2" s="2" t="s">
        <v>2</v>
      </c>
      <c r="C2" s="2" t="s">
        <v>0</v>
      </c>
      <c r="D2" s="2" t="s">
        <v>3</v>
      </c>
      <c r="E2" s="2" t="s">
        <v>4</v>
      </c>
      <c r="F2" s="2" t="s">
        <v>5</v>
      </c>
      <c r="G2" s="2" t="s">
        <v>6</v>
      </c>
    </row>
    <row r="3" spans="1:7" ht="16.5" customHeight="1">
      <c r="A3" s="2" t="str">
        <f>"341324001"</f>
        <v>341324001</v>
      </c>
      <c r="B3" s="2" t="s">
        <v>25</v>
      </c>
      <c r="C3" s="2" t="str">
        <f>"504026301"</f>
        <v>504026301</v>
      </c>
      <c r="D3" s="2">
        <v>78.5</v>
      </c>
      <c r="E3" s="2">
        <v>67</v>
      </c>
      <c r="F3" s="2">
        <v>0</v>
      </c>
      <c r="G3" s="2">
        <v>73.9</v>
      </c>
    </row>
    <row r="4" spans="1:7" ht="16.5" customHeight="1">
      <c r="A4" s="2" t="str">
        <f>"341324003"</f>
        <v>341324003</v>
      </c>
      <c r="B4" s="2" t="s">
        <v>28</v>
      </c>
      <c r="C4" s="2" t="str">
        <f>"505028507"</f>
        <v>505028507</v>
      </c>
      <c r="D4" s="2">
        <v>78</v>
      </c>
      <c r="E4" s="2">
        <v>83.5</v>
      </c>
      <c r="F4" s="2">
        <v>0</v>
      </c>
      <c r="G4" s="2">
        <v>80.19999999999999</v>
      </c>
    </row>
    <row r="5" spans="1:7" ht="16.5" customHeight="1">
      <c r="A5" s="2" t="str">
        <f>"341324006"</f>
        <v>341324006</v>
      </c>
      <c r="B5" s="2" t="s">
        <v>20</v>
      </c>
      <c r="C5" s="2" t="str">
        <f>"504019715"</f>
        <v>504019715</v>
      </c>
      <c r="D5" s="2">
        <v>72.5</v>
      </c>
      <c r="E5" s="2">
        <v>72</v>
      </c>
      <c r="F5" s="2">
        <v>0</v>
      </c>
      <c r="G5" s="2">
        <v>72.3</v>
      </c>
    </row>
    <row r="6" spans="1:7" ht="16.5" customHeight="1">
      <c r="A6" s="2" t="str">
        <f>"341324007"</f>
        <v>341324007</v>
      </c>
      <c r="B6" s="2" t="s">
        <v>26</v>
      </c>
      <c r="C6" s="2" t="str">
        <f>"504026503"</f>
        <v>504026503</v>
      </c>
      <c r="D6" s="2">
        <v>82</v>
      </c>
      <c r="E6" s="2">
        <v>78.5</v>
      </c>
      <c r="F6" s="2">
        <v>0</v>
      </c>
      <c r="G6" s="2">
        <v>80.6</v>
      </c>
    </row>
    <row r="7" spans="1:7" ht="16.5" customHeight="1">
      <c r="A7" s="2" t="str">
        <f aca="true" t="shared" si="0" ref="A7:A13">"341324008"</f>
        <v>341324008</v>
      </c>
      <c r="B7" s="2" t="s">
        <v>27</v>
      </c>
      <c r="C7" s="2" t="str">
        <f>"504026517"</f>
        <v>504026517</v>
      </c>
      <c r="D7" s="2">
        <v>81.5</v>
      </c>
      <c r="E7" s="2">
        <v>77.5</v>
      </c>
      <c r="F7" s="2">
        <v>0</v>
      </c>
      <c r="G7" s="2">
        <v>79.9</v>
      </c>
    </row>
    <row r="8" spans="1:7" ht="16.5" customHeight="1">
      <c r="A8" s="2" t="str">
        <f t="shared" si="0"/>
        <v>341324008</v>
      </c>
      <c r="B8" s="2" t="s">
        <v>27</v>
      </c>
      <c r="C8" s="2" t="str">
        <f>"504026509"</f>
        <v>504026509</v>
      </c>
      <c r="D8" s="2">
        <v>75.5</v>
      </c>
      <c r="E8" s="2">
        <v>85.5</v>
      </c>
      <c r="F8" s="2">
        <v>0</v>
      </c>
      <c r="G8" s="2">
        <v>79.5</v>
      </c>
    </row>
    <row r="9" spans="1:7" ht="16.5" customHeight="1">
      <c r="A9" s="2" t="str">
        <f t="shared" si="0"/>
        <v>341324008</v>
      </c>
      <c r="B9" s="2" t="s">
        <v>27</v>
      </c>
      <c r="C9" s="2" t="str">
        <f>"504026605"</f>
        <v>504026605</v>
      </c>
      <c r="D9" s="2">
        <v>79</v>
      </c>
      <c r="E9" s="2">
        <v>79</v>
      </c>
      <c r="F9" s="2">
        <v>0</v>
      </c>
      <c r="G9" s="2">
        <v>79</v>
      </c>
    </row>
    <row r="10" spans="1:7" ht="16.5" customHeight="1">
      <c r="A10" s="2" t="str">
        <f t="shared" si="0"/>
        <v>341324008</v>
      </c>
      <c r="B10" s="2" t="s">
        <v>27</v>
      </c>
      <c r="C10" s="2" t="str">
        <f>"504026526"</f>
        <v>504026526</v>
      </c>
      <c r="D10" s="2">
        <v>85.5</v>
      </c>
      <c r="E10" s="2">
        <v>69</v>
      </c>
      <c r="F10" s="2">
        <v>0</v>
      </c>
      <c r="G10" s="2">
        <v>78.9</v>
      </c>
    </row>
    <row r="11" spans="1:7" ht="16.5" customHeight="1">
      <c r="A11" s="2" t="str">
        <f t="shared" si="0"/>
        <v>341324008</v>
      </c>
      <c r="B11" s="2" t="s">
        <v>27</v>
      </c>
      <c r="C11" s="2" t="str">
        <f>"504026630"</f>
        <v>504026630</v>
      </c>
      <c r="D11" s="2">
        <v>71</v>
      </c>
      <c r="E11" s="2">
        <v>86.5</v>
      </c>
      <c r="F11" s="2">
        <v>0</v>
      </c>
      <c r="G11" s="2">
        <v>77.2</v>
      </c>
    </row>
    <row r="12" spans="1:7" ht="16.5" customHeight="1">
      <c r="A12" s="2" t="str">
        <f t="shared" si="0"/>
        <v>341324008</v>
      </c>
      <c r="B12" s="2" t="s">
        <v>27</v>
      </c>
      <c r="C12" s="2" t="str">
        <f>"504026617"</f>
        <v>504026617</v>
      </c>
      <c r="D12" s="2">
        <v>80</v>
      </c>
      <c r="E12" s="2">
        <v>72.5</v>
      </c>
      <c r="F12" s="2">
        <v>0</v>
      </c>
      <c r="G12" s="2">
        <v>77</v>
      </c>
    </row>
    <row r="13" spans="1:7" ht="16.5" customHeight="1">
      <c r="A13" s="2" t="str">
        <f t="shared" si="0"/>
        <v>341324008</v>
      </c>
      <c r="B13" s="2" t="s">
        <v>27</v>
      </c>
      <c r="C13" s="2" t="str">
        <f>"504026507"</f>
        <v>504026507</v>
      </c>
      <c r="D13" s="2">
        <v>81</v>
      </c>
      <c r="E13" s="2">
        <v>70.5</v>
      </c>
      <c r="F13" s="2">
        <v>0</v>
      </c>
      <c r="G13" s="2">
        <v>76.80000000000001</v>
      </c>
    </row>
    <row r="14" spans="1:7" ht="16.5" customHeight="1">
      <c r="A14" s="2" t="str">
        <f>"341324009"</f>
        <v>341324009</v>
      </c>
      <c r="B14" s="2" t="s">
        <v>19</v>
      </c>
      <c r="C14" s="2" t="str">
        <f>"504019429"</f>
        <v>504019429</v>
      </c>
      <c r="D14" s="2">
        <v>68</v>
      </c>
      <c r="E14" s="2">
        <v>59.5</v>
      </c>
      <c r="F14" s="2">
        <v>0</v>
      </c>
      <c r="G14" s="2">
        <v>64.6</v>
      </c>
    </row>
    <row r="15" spans="1:7" ht="16.5" customHeight="1">
      <c r="A15" s="2" t="str">
        <f>"341324009"</f>
        <v>341324009</v>
      </c>
      <c r="B15" s="2" t="s">
        <v>19</v>
      </c>
      <c r="C15" s="2" t="str">
        <f>"504019328"</f>
        <v>504019328</v>
      </c>
      <c r="D15" s="2">
        <v>59.5</v>
      </c>
      <c r="E15" s="2">
        <v>71.5</v>
      </c>
      <c r="F15" s="2">
        <v>0</v>
      </c>
      <c r="G15" s="2">
        <v>64.3</v>
      </c>
    </row>
    <row r="16" spans="1:7" ht="16.5" customHeight="1">
      <c r="A16" s="2" t="str">
        <f>"341324009"</f>
        <v>341324009</v>
      </c>
      <c r="B16" s="2" t="s">
        <v>19</v>
      </c>
      <c r="C16" s="2" t="str">
        <f>"504019411"</f>
        <v>504019411</v>
      </c>
      <c r="D16" s="2">
        <v>63</v>
      </c>
      <c r="E16" s="2">
        <v>66</v>
      </c>
      <c r="F16" s="2">
        <v>0</v>
      </c>
      <c r="G16" s="2">
        <v>64.2</v>
      </c>
    </row>
    <row r="17" spans="1:7" ht="16.5" customHeight="1">
      <c r="A17" s="2" t="str">
        <f>"341324009"</f>
        <v>341324009</v>
      </c>
      <c r="B17" s="2" t="s">
        <v>19</v>
      </c>
      <c r="C17" s="2" t="str">
        <f>"504019420"</f>
        <v>504019420</v>
      </c>
      <c r="D17" s="2">
        <v>57</v>
      </c>
      <c r="E17" s="2">
        <v>75</v>
      </c>
      <c r="F17" s="2">
        <v>0</v>
      </c>
      <c r="G17" s="2">
        <v>64.19999999999999</v>
      </c>
    </row>
    <row r="18" spans="1:7" ht="16.5" customHeight="1">
      <c r="A18" s="2" t="str">
        <f>"341324011"</f>
        <v>341324011</v>
      </c>
      <c r="B18" s="2" t="s">
        <v>29</v>
      </c>
      <c r="C18" s="2" t="str">
        <f>"505028614"</f>
        <v>505028614</v>
      </c>
      <c r="D18" s="2">
        <v>98.5</v>
      </c>
      <c r="E18" s="2">
        <v>73</v>
      </c>
      <c r="F18" s="2">
        <v>0</v>
      </c>
      <c r="G18" s="2">
        <v>88.3</v>
      </c>
    </row>
    <row r="19" spans="1:7" ht="16.5" customHeight="1">
      <c r="A19" s="2" t="str">
        <f aca="true" t="shared" si="1" ref="A19:A24">"341324014"</f>
        <v>341324014</v>
      </c>
      <c r="B19" s="2" t="s">
        <v>24</v>
      </c>
      <c r="C19" s="2" t="str">
        <f>"504024304"</f>
        <v>504024304</v>
      </c>
      <c r="D19" s="2">
        <v>76</v>
      </c>
      <c r="E19" s="2">
        <v>67.5</v>
      </c>
      <c r="F19" s="2">
        <v>0</v>
      </c>
      <c r="G19" s="2">
        <v>72.6</v>
      </c>
    </row>
    <row r="20" spans="1:7" ht="16.5" customHeight="1">
      <c r="A20" s="2" t="str">
        <f t="shared" si="1"/>
        <v>341324014</v>
      </c>
      <c r="B20" s="2" t="s">
        <v>24</v>
      </c>
      <c r="C20" s="2" t="str">
        <f>"504024405"</f>
        <v>504024405</v>
      </c>
      <c r="D20" s="2">
        <v>64</v>
      </c>
      <c r="E20" s="2">
        <v>83.5</v>
      </c>
      <c r="F20" s="2">
        <v>0</v>
      </c>
      <c r="G20" s="2">
        <v>71.8</v>
      </c>
    </row>
    <row r="21" spans="1:7" ht="16.5" customHeight="1">
      <c r="A21" s="2" t="str">
        <f t="shared" si="1"/>
        <v>341324014</v>
      </c>
      <c r="B21" s="2" t="s">
        <v>24</v>
      </c>
      <c r="C21" s="2" t="str">
        <f>"504024224"</f>
        <v>504024224</v>
      </c>
      <c r="D21" s="2">
        <v>64</v>
      </c>
      <c r="E21" s="2">
        <v>82.5</v>
      </c>
      <c r="F21" s="2">
        <v>0</v>
      </c>
      <c r="G21" s="2">
        <v>71.4</v>
      </c>
    </row>
    <row r="22" spans="1:7" ht="16.5" customHeight="1">
      <c r="A22" s="2" t="str">
        <f t="shared" si="1"/>
        <v>341324014</v>
      </c>
      <c r="B22" s="2" t="s">
        <v>24</v>
      </c>
      <c r="C22" s="2" t="str">
        <f>"504024514"</f>
        <v>504024514</v>
      </c>
      <c r="D22" s="2">
        <v>63</v>
      </c>
      <c r="E22" s="2">
        <v>83.5</v>
      </c>
      <c r="F22" s="2">
        <v>0</v>
      </c>
      <c r="G22" s="2">
        <v>71.19999999999999</v>
      </c>
    </row>
    <row r="23" spans="1:7" ht="16.5" customHeight="1">
      <c r="A23" s="2" t="str">
        <f t="shared" si="1"/>
        <v>341324014</v>
      </c>
      <c r="B23" s="2" t="s">
        <v>24</v>
      </c>
      <c r="C23" s="2" t="str">
        <f>"504024411"</f>
        <v>504024411</v>
      </c>
      <c r="D23" s="2">
        <v>59.5</v>
      </c>
      <c r="E23" s="2">
        <v>88</v>
      </c>
      <c r="F23" s="2">
        <v>0</v>
      </c>
      <c r="G23" s="2">
        <v>70.9</v>
      </c>
    </row>
    <row r="24" spans="1:7" ht="16.5" customHeight="1">
      <c r="A24" s="2" t="str">
        <f t="shared" si="1"/>
        <v>341324014</v>
      </c>
      <c r="B24" s="2" t="s">
        <v>24</v>
      </c>
      <c r="C24" s="2" t="str">
        <f>"504024413"</f>
        <v>504024413</v>
      </c>
      <c r="D24" s="2">
        <v>56.5</v>
      </c>
      <c r="E24" s="2">
        <v>92.5</v>
      </c>
      <c r="F24" s="2">
        <v>0</v>
      </c>
      <c r="G24" s="2">
        <v>70.9</v>
      </c>
    </row>
    <row r="25" spans="1:7" ht="16.5" customHeight="1">
      <c r="A25" s="2" t="str">
        <f>"341324016"</f>
        <v>341324016</v>
      </c>
      <c r="B25" s="2" t="s">
        <v>23</v>
      </c>
      <c r="C25" s="2" t="str">
        <f>"504022227"</f>
        <v>504022227</v>
      </c>
      <c r="D25" s="2">
        <v>55.5</v>
      </c>
      <c r="E25" s="2">
        <v>71.5</v>
      </c>
      <c r="F25" s="2">
        <v>0</v>
      </c>
      <c r="G25" s="2">
        <v>61.9</v>
      </c>
    </row>
    <row r="26" spans="1:7" ht="16.5" customHeight="1">
      <c r="A26" s="2" t="str">
        <f>"341324018"</f>
        <v>341324018</v>
      </c>
      <c r="B26" s="2" t="s">
        <v>30</v>
      </c>
      <c r="C26" s="2" t="str">
        <f>"505030125"</f>
        <v>505030125</v>
      </c>
      <c r="D26" s="2">
        <v>86</v>
      </c>
      <c r="E26" s="2">
        <v>74.5</v>
      </c>
      <c r="F26" s="2">
        <v>0</v>
      </c>
      <c r="G26" s="2">
        <v>81.4</v>
      </c>
    </row>
    <row r="27" spans="1:7" ht="16.5" customHeight="1">
      <c r="A27" s="2" t="str">
        <f>"341324018"</f>
        <v>341324018</v>
      </c>
      <c r="B27" s="2" t="s">
        <v>30</v>
      </c>
      <c r="C27" s="2" t="str">
        <f>"505030118"</f>
        <v>505030118</v>
      </c>
      <c r="D27" s="2">
        <v>92.5</v>
      </c>
      <c r="E27" s="2">
        <v>63</v>
      </c>
      <c r="F27" s="2">
        <v>0</v>
      </c>
      <c r="G27" s="2">
        <v>80.7</v>
      </c>
    </row>
    <row r="28" spans="1:7" ht="16.5" customHeight="1">
      <c r="A28" s="2" t="str">
        <f>"341324018"</f>
        <v>341324018</v>
      </c>
      <c r="B28" s="2" t="s">
        <v>30</v>
      </c>
      <c r="C28" s="2" t="str">
        <f>"505030120"</f>
        <v>505030120</v>
      </c>
      <c r="D28" s="2">
        <v>83.5</v>
      </c>
      <c r="E28" s="2">
        <v>65</v>
      </c>
      <c r="F28" s="2">
        <v>0</v>
      </c>
      <c r="G28" s="2">
        <v>76.1</v>
      </c>
    </row>
    <row r="29" spans="1:7" ht="16.5" customHeight="1">
      <c r="A29" s="2" t="str">
        <f>"341324021"</f>
        <v>341324021</v>
      </c>
      <c r="B29" s="2" t="s">
        <v>21</v>
      </c>
      <c r="C29" s="2" t="str">
        <f>"504021410"</f>
        <v>504021410</v>
      </c>
      <c r="D29" s="2">
        <v>90.5</v>
      </c>
      <c r="E29" s="2">
        <v>77</v>
      </c>
      <c r="F29" s="2">
        <v>0</v>
      </c>
      <c r="G29" s="2">
        <v>85.1</v>
      </c>
    </row>
    <row r="30" spans="1:7" ht="16.5" customHeight="1">
      <c r="A30" s="2" t="str">
        <f>"341324023"</f>
        <v>341324023</v>
      </c>
      <c r="B30" s="2" t="s">
        <v>22</v>
      </c>
      <c r="C30" s="2" t="str">
        <f>"504021707"</f>
        <v>504021707</v>
      </c>
      <c r="D30" s="2">
        <v>77</v>
      </c>
      <c r="E30" s="2">
        <v>73</v>
      </c>
      <c r="F30" s="2">
        <v>0</v>
      </c>
      <c r="G30" s="2">
        <v>75.4</v>
      </c>
    </row>
    <row r="31" spans="1:7" ht="16.5" customHeight="1">
      <c r="A31" s="2" t="str">
        <f aca="true" t="shared" si="2" ref="A31:A36">"341324024"</f>
        <v>341324024</v>
      </c>
      <c r="B31" s="2" t="s">
        <v>17</v>
      </c>
      <c r="C31" s="2" t="str">
        <f>"103014806"</f>
        <v>103014806</v>
      </c>
      <c r="D31" s="2">
        <v>92.5</v>
      </c>
      <c r="E31" s="2">
        <v>86.5</v>
      </c>
      <c r="F31" s="2">
        <v>0</v>
      </c>
      <c r="G31" s="2">
        <v>90.1</v>
      </c>
    </row>
    <row r="32" spans="1:7" ht="16.5" customHeight="1">
      <c r="A32" s="2" t="str">
        <f t="shared" si="2"/>
        <v>341324024</v>
      </c>
      <c r="B32" s="2" t="s">
        <v>17</v>
      </c>
      <c r="C32" s="2" t="str">
        <f>"103014828"</f>
        <v>103014828</v>
      </c>
      <c r="D32" s="2">
        <v>94</v>
      </c>
      <c r="E32" s="2">
        <v>84</v>
      </c>
      <c r="F32" s="2">
        <v>0</v>
      </c>
      <c r="G32" s="2">
        <v>90</v>
      </c>
    </row>
    <row r="33" spans="1:7" ht="16.5" customHeight="1">
      <c r="A33" s="2" t="str">
        <f t="shared" si="2"/>
        <v>341324024</v>
      </c>
      <c r="B33" s="2" t="s">
        <v>17</v>
      </c>
      <c r="C33" s="2" t="str">
        <f>"103015025"</f>
        <v>103015025</v>
      </c>
      <c r="D33" s="2">
        <v>95</v>
      </c>
      <c r="E33" s="2">
        <v>82.5</v>
      </c>
      <c r="F33" s="2">
        <v>0</v>
      </c>
      <c r="G33" s="2">
        <v>90</v>
      </c>
    </row>
    <row r="34" spans="1:7" ht="16.5" customHeight="1">
      <c r="A34" s="2" t="str">
        <f t="shared" si="2"/>
        <v>341324024</v>
      </c>
      <c r="B34" s="2" t="s">
        <v>17</v>
      </c>
      <c r="C34" s="2" t="str">
        <f>"102014415"</f>
        <v>102014415</v>
      </c>
      <c r="D34" s="2">
        <v>93.5</v>
      </c>
      <c r="E34" s="2">
        <v>84.5</v>
      </c>
      <c r="F34" s="2">
        <v>0</v>
      </c>
      <c r="G34" s="2">
        <v>89.9</v>
      </c>
    </row>
    <row r="35" spans="1:7" ht="16.5" customHeight="1">
      <c r="A35" s="2" t="str">
        <f t="shared" si="2"/>
        <v>341324024</v>
      </c>
      <c r="B35" s="2" t="s">
        <v>17</v>
      </c>
      <c r="C35" s="2" t="str">
        <f>"102014420"</f>
        <v>102014420</v>
      </c>
      <c r="D35" s="2">
        <v>92.5</v>
      </c>
      <c r="E35" s="2">
        <v>86</v>
      </c>
      <c r="F35" s="2">
        <v>0</v>
      </c>
      <c r="G35" s="2">
        <v>89.9</v>
      </c>
    </row>
    <row r="36" spans="1:7" ht="16.5" customHeight="1">
      <c r="A36" s="2" t="str">
        <f t="shared" si="2"/>
        <v>341324024</v>
      </c>
      <c r="B36" s="2" t="s">
        <v>17</v>
      </c>
      <c r="C36" s="2" t="str">
        <f>"103014615"</f>
        <v>103014615</v>
      </c>
      <c r="D36" s="2">
        <v>92.5</v>
      </c>
      <c r="E36" s="2">
        <v>86</v>
      </c>
      <c r="F36" s="2">
        <v>0</v>
      </c>
      <c r="G36" s="2">
        <v>89.9</v>
      </c>
    </row>
    <row r="37" spans="1:7" ht="16.5" customHeight="1">
      <c r="A37" s="2" t="str">
        <f>"341324025"</f>
        <v>341324025</v>
      </c>
      <c r="B37" s="2" t="s">
        <v>18</v>
      </c>
      <c r="C37" s="2" t="str">
        <f>"103016217"</f>
        <v>103016217</v>
      </c>
      <c r="D37" s="2">
        <v>93.5</v>
      </c>
      <c r="E37" s="2">
        <v>89</v>
      </c>
      <c r="F37" s="2">
        <v>0</v>
      </c>
      <c r="G37" s="2">
        <v>91.7</v>
      </c>
    </row>
    <row r="38" spans="1:7" ht="16.5" customHeight="1">
      <c r="A38" s="2" t="str">
        <f>"341324025"</f>
        <v>341324025</v>
      </c>
      <c r="B38" s="2" t="s">
        <v>18</v>
      </c>
      <c r="C38" s="2" t="str">
        <f>"103015820"</f>
        <v>103015820</v>
      </c>
      <c r="D38" s="2">
        <v>95</v>
      </c>
      <c r="E38" s="2">
        <v>85.5</v>
      </c>
      <c r="F38" s="2">
        <v>0</v>
      </c>
      <c r="G38" s="2">
        <v>91.2</v>
      </c>
    </row>
    <row r="39" spans="1:7" ht="16.5" customHeight="1">
      <c r="A39" s="2" t="str">
        <f>"341324027"</f>
        <v>341324027</v>
      </c>
      <c r="B39" s="2" t="s">
        <v>14</v>
      </c>
      <c r="C39" s="2" t="str">
        <f>"101007904"</f>
        <v>101007904</v>
      </c>
      <c r="D39" s="2">
        <v>73.5</v>
      </c>
      <c r="E39" s="2">
        <v>85.5</v>
      </c>
      <c r="F39" s="2">
        <v>0</v>
      </c>
      <c r="G39" s="2">
        <v>78.30000000000001</v>
      </c>
    </row>
    <row r="40" spans="1:7" ht="16.5" customHeight="1">
      <c r="A40" s="2" t="str">
        <f>"341324027"</f>
        <v>341324027</v>
      </c>
      <c r="B40" s="2" t="s">
        <v>14</v>
      </c>
      <c r="C40" s="2" t="str">
        <f>"101007521"</f>
        <v>101007521</v>
      </c>
      <c r="D40" s="2">
        <v>84.5</v>
      </c>
      <c r="E40" s="2">
        <v>69</v>
      </c>
      <c r="F40" s="2">
        <v>0</v>
      </c>
      <c r="G40" s="2">
        <v>78.3</v>
      </c>
    </row>
    <row r="41" spans="1:7" ht="16.5" customHeight="1">
      <c r="A41" s="2" t="str">
        <f>"341324027"</f>
        <v>341324027</v>
      </c>
      <c r="B41" s="2" t="s">
        <v>14</v>
      </c>
      <c r="C41" s="2" t="str">
        <f>"101007811"</f>
        <v>101007811</v>
      </c>
      <c r="D41" s="2">
        <v>76.5</v>
      </c>
      <c r="E41" s="2">
        <v>81</v>
      </c>
      <c r="F41" s="2">
        <v>0</v>
      </c>
      <c r="G41" s="2">
        <v>78.3</v>
      </c>
    </row>
    <row r="42" spans="1:7" ht="16.5" customHeight="1">
      <c r="A42" s="2" t="str">
        <f>"341324028"</f>
        <v>341324028</v>
      </c>
      <c r="B42" s="2" t="s">
        <v>15</v>
      </c>
      <c r="C42" s="2" t="str">
        <f>"101008419"</f>
        <v>101008419</v>
      </c>
      <c r="D42" s="2">
        <v>71.5</v>
      </c>
      <c r="E42" s="2">
        <v>92.5</v>
      </c>
      <c r="F42" s="2">
        <v>0</v>
      </c>
      <c r="G42" s="2">
        <v>79.9</v>
      </c>
    </row>
    <row r="43" spans="1:7" ht="16.5" customHeight="1">
      <c r="A43" s="2" t="str">
        <f>"341324028"</f>
        <v>341324028</v>
      </c>
      <c r="B43" s="2" t="s">
        <v>15</v>
      </c>
      <c r="C43" s="2" t="str">
        <f>"101008115"</f>
        <v>101008115</v>
      </c>
      <c r="D43" s="2">
        <v>82</v>
      </c>
      <c r="E43" s="2">
        <v>76.5</v>
      </c>
      <c r="F43" s="2">
        <v>0</v>
      </c>
      <c r="G43" s="2">
        <v>79.8</v>
      </c>
    </row>
    <row r="44" spans="1:7" ht="16.5" customHeight="1">
      <c r="A44" s="2" t="str">
        <f>"341324028"</f>
        <v>341324028</v>
      </c>
      <c r="B44" s="2" t="s">
        <v>15</v>
      </c>
      <c r="C44" s="2" t="str">
        <f>"101008028"</f>
        <v>101008028</v>
      </c>
      <c r="D44" s="2">
        <v>84</v>
      </c>
      <c r="E44" s="2">
        <v>72.5</v>
      </c>
      <c r="F44" s="2">
        <v>0</v>
      </c>
      <c r="G44" s="2">
        <v>79.4</v>
      </c>
    </row>
    <row r="45" spans="1:7" ht="16.5" customHeight="1">
      <c r="A45" s="2" t="str">
        <f>"341324028"</f>
        <v>341324028</v>
      </c>
      <c r="B45" s="2" t="s">
        <v>15</v>
      </c>
      <c r="C45" s="2" t="str">
        <f>"101008430"</f>
        <v>101008430</v>
      </c>
      <c r="D45" s="2">
        <v>81</v>
      </c>
      <c r="E45" s="2">
        <v>77</v>
      </c>
      <c r="F45" s="2">
        <v>0</v>
      </c>
      <c r="G45" s="2">
        <v>79.4</v>
      </c>
    </row>
    <row r="46" spans="1:7" ht="16.5" customHeight="1">
      <c r="A46" s="2" t="str">
        <f>"341324029"</f>
        <v>341324029</v>
      </c>
      <c r="B46" s="2" t="s">
        <v>16</v>
      </c>
      <c r="C46" s="2" t="str">
        <f>"101008715"</f>
        <v>101008715</v>
      </c>
      <c r="D46" s="2">
        <v>87.5</v>
      </c>
      <c r="E46" s="2">
        <v>82.5</v>
      </c>
      <c r="F46" s="2">
        <v>0</v>
      </c>
      <c r="G46" s="2">
        <v>85.5</v>
      </c>
    </row>
    <row r="47" spans="1:7" ht="16.5" customHeight="1">
      <c r="A47" s="2" t="str">
        <f>"341324029"</f>
        <v>341324029</v>
      </c>
      <c r="B47" s="2" t="s">
        <v>16</v>
      </c>
      <c r="C47" s="2" t="str">
        <f>"101008702"</f>
        <v>101008702</v>
      </c>
      <c r="D47" s="2">
        <v>87</v>
      </c>
      <c r="E47" s="2">
        <v>81.5</v>
      </c>
      <c r="F47" s="2">
        <v>0</v>
      </c>
      <c r="G47" s="2">
        <v>84.8</v>
      </c>
    </row>
    <row r="48" spans="1:7" ht="16.5" customHeight="1">
      <c r="A48" s="2" t="str">
        <f>"341324029"</f>
        <v>341324029</v>
      </c>
      <c r="B48" s="2" t="s">
        <v>16</v>
      </c>
      <c r="C48" s="2" t="str">
        <f>"102009824"</f>
        <v>102009824</v>
      </c>
      <c r="D48" s="2">
        <v>88</v>
      </c>
      <c r="E48" s="2">
        <v>80</v>
      </c>
      <c r="F48" s="2">
        <v>0</v>
      </c>
      <c r="G48" s="2">
        <v>84.8</v>
      </c>
    </row>
    <row r="49" spans="1:7" ht="16.5" customHeight="1">
      <c r="A49" s="2" t="str">
        <f>"341324029"</f>
        <v>341324029</v>
      </c>
      <c r="B49" s="2" t="s">
        <v>16</v>
      </c>
      <c r="C49" s="2" t="str">
        <f>"102009410"</f>
        <v>102009410</v>
      </c>
      <c r="D49" s="2">
        <v>87</v>
      </c>
      <c r="E49" s="2">
        <v>81</v>
      </c>
      <c r="F49" s="2">
        <v>0</v>
      </c>
      <c r="G49" s="2">
        <v>84.6</v>
      </c>
    </row>
    <row r="50" spans="1:7" ht="16.5" customHeight="1">
      <c r="A50" s="2" t="str">
        <f>"341324030"</f>
        <v>341324030</v>
      </c>
      <c r="B50" s="2" t="s">
        <v>12</v>
      </c>
      <c r="C50" s="2" t="str">
        <f>"101004011"</f>
        <v>101004011</v>
      </c>
      <c r="D50" s="2">
        <v>79</v>
      </c>
      <c r="E50" s="2">
        <v>93.5</v>
      </c>
      <c r="F50" s="2">
        <v>0</v>
      </c>
      <c r="G50" s="2">
        <v>84.8</v>
      </c>
    </row>
    <row r="51" spans="1:7" ht="16.5" customHeight="1">
      <c r="A51" s="2" t="str">
        <f>"341324030"</f>
        <v>341324030</v>
      </c>
      <c r="B51" s="2" t="s">
        <v>12</v>
      </c>
      <c r="C51" s="2" t="str">
        <f>"101004002"</f>
        <v>101004002</v>
      </c>
      <c r="D51" s="2">
        <v>84</v>
      </c>
      <c r="E51" s="2">
        <v>85</v>
      </c>
      <c r="F51" s="2">
        <v>0</v>
      </c>
      <c r="G51" s="2">
        <v>84.4</v>
      </c>
    </row>
    <row r="52" spans="1:7" ht="16.5" customHeight="1">
      <c r="A52" s="2" t="str">
        <f>"341324030"</f>
        <v>341324030</v>
      </c>
      <c r="B52" s="2" t="s">
        <v>12</v>
      </c>
      <c r="C52" s="2" t="str">
        <f>"101003912"</f>
        <v>101003912</v>
      </c>
      <c r="D52" s="2">
        <v>80.25</v>
      </c>
      <c r="E52" s="2">
        <v>90.5</v>
      </c>
      <c r="F52" s="2">
        <v>0</v>
      </c>
      <c r="G52" s="2">
        <v>84.35</v>
      </c>
    </row>
    <row r="53" spans="1:7" ht="16.5" customHeight="1">
      <c r="A53" s="2" t="str">
        <f>"341324031"</f>
        <v>341324031</v>
      </c>
      <c r="B53" s="2" t="s">
        <v>13</v>
      </c>
      <c r="C53" s="2" t="str">
        <f>"101004727"</f>
        <v>101004727</v>
      </c>
      <c r="D53" s="2">
        <v>87.5</v>
      </c>
      <c r="E53" s="2">
        <v>76.5</v>
      </c>
      <c r="F53" s="2">
        <v>0</v>
      </c>
      <c r="G53" s="2">
        <v>83.1</v>
      </c>
    </row>
    <row r="54" spans="1:7" ht="16.5" customHeight="1">
      <c r="A54" s="2" t="str">
        <f>"341324031"</f>
        <v>341324031</v>
      </c>
      <c r="B54" s="2" t="s">
        <v>13</v>
      </c>
      <c r="C54" s="2" t="str">
        <f>"101004418"</f>
        <v>101004418</v>
      </c>
      <c r="D54" s="2">
        <v>85.75</v>
      </c>
      <c r="E54" s="2">
        <v>79</v>
      </c>
      <c r="F54" s="2">
        <v>0</v>
      </c>
      <c r="G54" s="2">
        <v>83.05</v>
      </c>
    </row>
    <row r="55" spans="1:7" ht="16.5" customHeight="1">
      <c r="A55" s="2" t="str">
        <f>"341324032"</f>
        <v>341324032</v>
      </c>
      <c r="B55" s="2" t="s">
        <v>8</v>
      </c>
      <c r="C55" s="2" t="str">
        <f>"101002019"</f>
        <v>101002019</v>
      </c>
      <c r="D55" s="2">
        <v>93.5</v>
      </c>
      <c r="E55" s="2">
        <v>68.5</v>
      </c>
      <c r="F55" s="2">
        <v>0</v>
      </c>
      <c r="G55" s="2">
        <v>83.5</v>
      </c>
    </row>
    <row r="56" spans="1:7" ht="16.5" customHeight="1">
      <c r="A56" s="2" t="str">
        <f>"341324033"</f>
        <v>341324033</v>
      </c>
      <c r="B56" s="2" t="s">
        <v>9</v>
      </c>
      <c r="C56" s="2" t="str">
        <f>"101002610"</f>
        <v>101002610</v>
      </c>
      <c r="D56" s="2">
        <v>79</v>
      </c>
      <c r="E56" s="2">
        <v>77</v>
      </c>
      <c r="F56" s="2">
        <v>0</v>
      </c>
      <c r="G56" s="2">
        <v>78.2</v>
      </c>
    </row>
    <row r="57" spans="1:7" ht="16.5" customHeight="1">
      <c r="A57" s="2" t="str">
        <f>"341324033"</f>
        <v>341324033</v>
      </c>
      <c r="B57" s="2" t="s">
        <v>9</v>
      </c>
      <c r="C57" s="2" t="str">
        <f>"101002720"</f>
        <v>101002720</v>
      </c>
      <c r="D57" s="2">
        <v>84</v>
      </c>
      <c r="E57" s="2">
        <v>67.5</v>
      </c>
      <c r="F57" s="2">
        <v>0</v>
      </c>
      <c r="G57" s="2">
        <v>77.4</v>
      </c>
    </row>
    <row r="58" spans="1:7" ht="16.5" customHeight="1">
      <c r="A58" s="2" t="str">
        <f>"341324036"</f>
        <v>341324036</v>
      </c>
      <c r="B58" s="2" t="s">
        <v>7</v>
      </c>
      <c r="C58" s="2" t="str">
        <f>"101001316"</f>
        <v>101001316</v>
      </c>
      <c r="D58" s="2">
        <v>72</v>
      </c>
      <c r="E58" s="2">
        <v>72.5</v>
      </c>
      <c r="F58" s="2">
        <v>0</v>
      </c>
      <c r="G58" s="2">
        <v>72.19999999999999</v>
      </c>
    </row>
    <row r="59" spans="1:7" ht="16.5" customHeight="1">
      <c r="A59" s="2" t="str">
        <f>"341324036"</f>
        <v>341324036</v>
      </c>
      <c r="B59" s="2" t="s">
        <v>7</v>
      </c>
      <c r="C59" s="2" t="str">
        <f>"101001222"</f>
        <v>101001222</v>
      </c>
      <c r="D59" s="2">
        <v>62.5</v>
      </c>
      <c r="E59" s="2">
        <v>85</v>
      </c>
      <c r="F59" s="2">
        <v>0</v>
      </c>
      <c r="G59" s="2">
        <v>71.5</v>
      </c>
    </row>
    <row r="60" spans="1:7" ht="16.5" customHeight="1">
      <c r="A60" s="2" t="str">
        <f>"341324037"</f>
        <v>341324037</v>
      </c>
      <c r="B60" s="2" t="s">
        <v>11</v>
      </c>
      <c r="C60" s="2" t="str">
        <f>"101003406"</f>
        <v>101003406</v>
      </c>
      <c r="D60" s="2">
        <v>80.5</v>
      </c>
      <c r="E60" s="2">
        <v>78.5</v>
      </c>
      <c r="F60" s="2">
        <v>0</v>
      </c>
      <c r="G60" s="2">
        <v>79.7</v>
      </c>
    </row>
    <row r="61" spans="1:7" ht="16.5" customHeight="1">
      <c r="A61" s="2" t="str">
        <f>"341324038"</f>
        <v>341324038</v>
      </c>
      <c r="B61" s="2" t="s">
        <v>10</v>
      </c>
      <c r="C61" s="2" t="str">
        <f>"101003324"</f>
        <v>101003324</v>
      </c>
      <c r="D61" s="2">
        <v>71</v>
      </c>
      <c r="E61" s="2">
        <v>73</v>
      </c>
      <c r="F61" s="2">
        <v>0</v>
      </c>
      <c r="G61" s="2">
        <v>71.80000000000001</v>
      </c>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dcterms:created xsi:type="dcterms:W3CDTF">2023-03-17T01:56:26Z</dcterms:created>
  <dcterms:modified xsi:type="dcterms:W3CDTF">2023-07-03T01:50:18Z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